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redl\Desktop\KROS výstupy\"/>
    </mc:Choice>
  </mc:AlternateContent>
  <bookViews>
    <workbookView xWindow="0" yWindow="0" windowWidth="0" windowHeight="0"/>
  </bookViews>
  <sheets>
    <sheet name="Rekapitulace stavby" sheetId="1" r:id="rId1"/>
    <sheet name="01.01 - SO 01.01 - km 385..." sheetId="2" r:id="rId2"/>
    <sheet name="01.02 - SO 01.02 - km 386..." sheetId="3" r:id="rId3"/>
    <sheet name="01.03 - SO 01.03 –  km 40..." sheetId="4" r:id="rId4"/>
    <sheet name="01.04 - SO 01.04 –  km 40..." sheetId="5" r:id="rId5"/>
    <sheet name="01.05 - SO 01.05 –  km 40..." sheetId="6" r:id="rId6"/>
    <sheet name="01.06 - SO 01.06 – km 410..." sheetId="7" r:id="rId7"/>
    <sheet name="01.07 - SO 01.07 – km 410..." sheetId="8" r:id="rId8"/>
    <sheet name="01.08 - SO 01.08 - km 416..." sheetId="9" r:id="rId9"/>
    <sheet name="01.09 - SO 01.09 - km 419..." sheetId="10" r:id="rId10"/>
    <sheet name="01.10 - SO 01.10 - km 420..." sheetId="11" r:id="rId11"/>
    <sheet name="01.11 - SO 01.11 - km 415..." sheetId="12" r:id="rId12"/>
    <sheet name="01.12 - SO 01.12 - km 416..." sheetId="13" r:id="rId13"/>
    <sheet name="01.13 - SO 01.13 - km 420..." sheetId="14" r:id="rId14"/>
    <sheet name="02.01 - SO - 02.01 - km 4..." sheetId="15" r:id="rId15"/>
    <sheet name="02.02 - SO - 02.02 - km 4..." sheetId="16" r:id="rId16"/>
    <sheet name="03.01 - SO 03.01 - km 9,9..." sheetId="17" r:id="rId17"/>
    <sheet name="03.02 - SO 03.02 - km 9,9..." sheetId="18" r:id="rId18"/>
    <sheet name="03.03 - SO 03.03 - km 1,8..." sheetId="19" r:id="rId19"/>
    <sheet name="03.04 - SO 03.04 - km 3,9..." sheetId="20" r:id="rId20"/>
    <sheet name="03.05 - SO 03.05 - km 0,4..." sheetId="21" r:id="rId21"/>
    <sheet name="04.01 - SO 04.01 - km 0,0..." sheetId="22" r:id="rId22"/>
    <sheet name="04.02 - SO 04.02 - km 83,..." sheetId="23" r:id="rId23"/>
    <sheet name="05.01 - SO 05.01 - km 505..." sheetId="24" r:id="rId24"/>
    <sheet name="05.02 - SO 05.02 - Úprava..." sheetId="25" r:id="rId25"/>
    <sheet name="06.01 - SO 06.01 - 2.TK v..." sheetId="26" r:id="rId26"/>
    <sheet name="06.02 - SO 06.02 - Úprava..." sheetId="27" r:id="rId27"/>
    <sheet name="07 - Materiál dodávaný ob..." sheetId="28" r:id="rId28"/>
    <sheet name="08 - VRN" sheetId="29" r:id="rId29"/>
    <sheet name="Pokyny pro vyplnění" sheetId="30" r:id="rId30"/>
  </sheets>
  <definedNames>
    <definedName name="_xlnm.Print_Area" localSheetId="0">'Rekapitulace stavby'!$D$4:$AO$36,'Rekapitulace stavby'!$C$42:$AQ$89</definedName>
    <definedName name="_xlnm.Print_Titles" localSheetId="0">'Rekapitulace stavby'!$52:$52</definedName>
    <definedName name="_xlnm._FilterDatabase" localSheetId="1" hidden="1">'01.01 - SO 01.01 - km 385...'!$C$86:$K$146</definedName>
    <definedName name="_xlnm.Print_Area" localSheetId="1">'01.01 - SO 01.01 - km 385...'!$C$4:$J$41,'01.01 - SO 01.01 - km 385...'!$C$47:$J$66,'01.01 - SO 01.01 - km 385...'!$C$72:$J$146</definedName>
    <definedName name="_xlnm.Print_Titles" localSheetId="1">'01.01 - SO 01.01 - km 385...'!$86:$86</definedName>
    <definedName name="_xlnm._FilterDatabase" localSheetId="2" hidden="1">'01.02 - SO 01.02 - km 386...'!$C$84:$K$129</definedName>
    <definedName name="_xlnm.Print_Area" localSheetId="2">'01.02 - SO 01.02 - km 386...'!$C$4:$J$41,'01.02 - SO 01.02 - km 386...'!$C$47:$J$64,'01.02 - SO 01.02 - km 386...'!$C$70:$J$129</definedName>
    <definedName name="_xlnm.Print_Titles" localSheetId="2">'01.02 - SO 01.02 - km 386...'!$84:$84</definedName>
    <definedName name="_xlnm._FilterDatabase" localSheetId="3" hidden="1">'01.03 - SO 01.03 –  km 40...'!$C$84:$K$142</definedName>
    <definedName name="_xlnm.Print_Area" localSheetId="3">'01.03 - SO 01.03 –  km 40...'!$C$4:$J$41,'01.03 - SO 01.03 –  km 40...'!$C$47:$J$64,'01.03 - SO 01.03 –  km 40...'!$C$70:$J$142</definedName>
    <definedName name="_xlnm.Print_Titles" localSheetId="3">'01.03 - SO 01.03 –  km 40...'!$84:$84</definedName>
    <definedName name="_xlnm._FilterDatabase" localSheetId="4" hidden="1">'01.04 - SO 01.04 –  km 40...'!$C$84:$K$127</definedName>
    <definedName name="_xlnm.Print_Area" localSheetId="4">'01.04 - SO 01.04 –  km 40...'!$C$4:$J$41,'01.04 - SO 01.04 –  km 40...'!$C$47:$J$64,'01.04 - SO 01.04 –  km 40...'!$C$70:$J$127</definedName>
    <definedName name="_xlnm.Print_Titles" localSheetId="4">'01.04 - SO 01.04 –  km 40...'!$84:$84</definedName>
    <definedName name="_xlnm._FilterDatabase" localSheetId="5" hidden="1">'01.05 - SO 01.05 –  km 40...'!$C$84:$K$127</definedName>
    <definedName name="_xlnm.Print_Area" localSheetId="5">'01.05 - SO 01.05 –  km 40...'!$C$4:$J$41,'01.05 - SO 01.05 –  km 40...'!$C$47:$J$64,'01.05 - SO 01.05 –  km 40...'!$C$70:$J$127</definedName>
    <definedName name="_xlnm.Print_Titles" localSheetId="5">'01.05 - SO 01.05 –  km 40...'!$84:$84</definedName>
    <definedName name="_xlnm._FilterDatabase" localSheetId="6" hidden="1">'01.06 - SO 01.06 – km 410...'!$C$84:$K$141</definedName>
    <definedName name="_xlnm.Print_Area" localSheetId="6">'01.06 - SO 01.06 – km 410...'!$C$4:$J$41,'01.06 - SO 01.06 – km 410...'!$C$47:$J$64,'01.06 - SO 01.06 – km 410...'!$C$70:$J$141</definedName>
    <definedName name="_xlnm.Print_Titles" localSheetId="6">'01.06 - SO 01.06 – km 410...'!$84:$84</definedName>
    <definedName name="_xlnm._FilterDatabase" localSheetId="7" hidden="1">'01.07 - SO 01.07 – km 410...'!$C$84:$K$133</definedName>
    <definedName name="_xlnm.Print_Area" localSheetId="7">'01.07 - SO 01.07 – km 410...'!$C$4:$J$41,'01.07 - SO 01.07 – km 410...'!$C$47:$J$64,'01.07 - SO 01.07 – km 410...'!$C$70:$J$133</definedName>
    <definedName name="_xlnm.Print_Titles" localSheetId="7">'01.07 - SO 01.07 – km 410...'!$84:$84</definedName>
    <definedName name="_xlnm._FilterDatabase" localSheetId="8" hidden="1">'01.08 - SO 01.08 - km 416...'!$C$84:$K$128</definedName>
    <definedName name="_xlnm.Print_Area" localSheetId="8">'01.08 - SO 01.08 - km 416...'!$C$4:$J$41,'01.08 - SO 01.08 - km 416...'!$C$47:$J$64,'01.08 - SO 01.08 - km 416...'!$C$70:$J$128</definedName>
    <definedName name="_xlnm.Print_Titles" localSheetId="8">'01.08 - SO 01.08 - km 416...'!$84:$84</definedName>
    <definedName name="_xlnm._FilterDatabase" localSheetId="9" hidden="1">'01.09 - SO 01.09 - km 419...'!$C$84:$K$113</definedName>
    <definedName name="_xlnm.Print_Area" localSheetId="9">'01.09 - SO 01.09 - km 419...'!$C$4:$J$41,'01.09 - SO 01.09 - km 419...'!$C$47:$J$64,'01.09 - SO 01.09 - km 419...'!$C$70:$J$113</definedName>
    <definedName name="_xlnm.Print_Titles" localSheetId="9">'01.09 - SO 01.09 - km 419...'!$84:$84</definedName>
    <definedName name="_xlnm._FilterDatabase" localSheetId="10" hidden="1">'01.10 - SO 01.10 - km 420...'!$C$84:$K$130</definedName>
    <definedName name="_xlnm.Print_Area" localSheetId="10">'01.10 - SO 01.10 - km 420...'!$C$4:$J$41,'01.10 - SO 01.10 - km 420...'!$C$47:$J$64,'01.10 - SO 01.10 - km 420...'!$C$70:$J$130</definedName>
    <definedName name="_xlnm.Print_Titles" localSheetId="10">'01.10 - SO 01.10 - km 420...'!$84:$84</definedName>
    <definedName name="_xlnm._FilterDatabase" localSheetId="11" hidden="1">'01.11 - SO 01.11 - km 415...'!$C$84:$K$139</definedName>
    <definedName name="_xlnm.Print_Area" localSheetId="11">'01.11 - SO 01.11 - km 415...'!$C$4:$J$41,'01.11 - SO 01.11 - km 415...'!$C$47:$J$64,'01.11 - SO 01.11 - km 415...'!$C$70:$J$139</definedName>
    <definedName name="_xlnm.Print_Titles" localSheetId="11">'01.11 - SO 01.11 - km 415...'!$84:$84</definedName>
    <definedName name="_xlnm._FilterDatabase" localSheetId="12" hidden="1">'01.12 - SO 01.12 - km 416...'!$C$84:$K$128</definedName>
    <definedName name="_xlnm.Print_Area" localSheetId="12">'01.12 - SO 01.12 - km 416...'!$C$4:$J$41,'01.12 - SO 01.12 - km 416...'!$C$47:$J$64,'01.12 - SO 01.12 - km 416...'!$C$70:$J$128</definedName>
    <definedName name="_xlnm.Print_Titles" localSheetId="12">'01.12 - SO 01.12 - km 416...'!$84:$84</definedName>
    <definedName name="_xlnm._FilterDatabase" localSheetId="13" hidden="1">'01.13 - SO 01.13 - km 420...'!$C$84:$K$127</definedName>
    <definedName name="_xlnm.Print_Area" localSheetId="13">'01.13 - SO 01.13 - km 420...'!$C$4:$J$41,'01.13 - SO 01.13 - km 420...'!$C$47:$J$64,'01.13 - SO 01.13 - km 420...'!$C$70:$J$127</definedName>
    <definedName name="_xlnm.Print_Titles" localSheetId="13">'01.13 - SO 01.13 - km 420...'!$84:$84</definedName>
    <definedName name="_xlnm._FilterDatabase" localSheetId="14" hidden="1">'02.01 - SO - 02.01 - km 4...'!$C$84:$K$128</definedName>
    <definedName name="_xlnm.Print_Area" localSheetId="14">'02.01 - SO - 02.01 - km 4...'!$C$4:$J$41,'02.01 - SO - 02.01 - km 4...'!$C$47:$J$64,'02.01 - SO - 02.01 - km 4...'!$C$70:$J$128</definedName>
    <definedName name="_xlnm.Print_Titles" localSheetId="14">'02.01 - SO - 02.01 - km 4...'!$84:$84</definedName>
    <definedName name="_xlnm._FilterDatabase" localSheetId="15" hidden="1">'02.02 - SO - 02.02 - km 4...'!$C$84:$K$136</definedName>
    <definedName name="_xlnm.Print_Area" localSheetId="15">'02.02 - SO - 02.02 - km 4...'!$C$4:$J$41,'02.02 - SO - 02.02 - km 4...'!$C$47:$J$64,'02.02 - SO - 02.02 - km 4...'!$C$70:$J$136</definedName>
    <definedName name="_xlnm.Print_Titles" localSheetId="15">'02.02 - SO - 02.02 - km 4...'!$84:$84</definedName>
    <definedName name="_xlnm._FilterDatabase" localSheetId="16" hidden="1">'03.01 - SO 03.01 - km 9,9...'!$C$84:$K$151</definedName>
    <definedName name="_xlnm.Print_Area" localSheetId="16">'03.01 - SO 03.01 - km 9,9...'!$C$4:$J$41,'03.01 - SO 03.01 - km 9,9...'!$C$47:$J$64,'03.01 - SO 03.01 - km 9,9...'!$C$70:$J$151</definedName>
    <definedName name="_xlnm.Print_Titles" localSheetId="16">'03.01 - SO 03.01 - km 9,9...'!$84:$84</definedName>
    <definedName name="_xlnm._FilterDatabase" localSheetId="17" hidden="1">'03.02 - SO 03.02 - km 9,9...'!$C$84:$K$151</definedName>
    <definedName name="_xlnm.Print_Area" localSheetId="17">'03.02 - SO 03.02 - km 9,9...'!$C$4:$J$41,'03.02 - SO 03.02 - km 9,9...'!$C$47:$J$64,'03.02 - SO 03.02 - km 9,9...'!$C$70:$J$151</definedName>
    <definedName name="_xlnm.Print_Titles" localSheetId="17">'03.02 - SO 03.02 - km 9,9...'!$84:$84</definedName>
    <definedName name="_xlnm._FilterDatabase" localSheetId="18" hidden="1">'03.03 - SO 03.03 - km 1,8...'!$C$84:$K$129</definedName>
    <definedName name="_xlnm.Print_Area" localSheetId="18">'03.03 - SO 03.03 - km 1,8...'!$C$4:$J$41,'03.03 - SO 03.03 - km 1,8...'!$C$47:$J$64,'03.03 - SO 03.03 - km 1,8...'!$C$70:$J$129</definedName>
    <definedName name="_xlnm.Print_Titles" localSheetId="18">'03.03 - SO 03.03 - km 1,8...'!$84:$84</definedName>
    <definedName name="_xlnm._FilterDatabase" localSheetId="19" hidden="1">'03.04 - SO 03.04 - km 3,9...'!$C$84:$K$129</definedName>
    <definedName name="_xlnm.Print_Area" localSheetId="19">'03.04 - SO 03.04 - km 3,9...'!$C$4:$J$41,'03.04 - SO 03.04 - km 3,9...'!$C$47:$J$64,'03.04 - SO 03.04 - km 3,9...'!$C$70:$J$129</definedName>
    <definedName name="_xlnm.Print_Titles" localSheetId="19">'03.04 - SO 03.04 - km 3,9...'!$84:$84</definedName>
    <definedName name="_xlnm._FilterDatabase" localSheetId="20" hidden="1">'03.05 - SO 03.05 - km 0,4...'!$C$84:$K$140</definedName>
    <definedName name="_xlnm.Print_Area" localSheetId="20">'03.05 - SO 03.05 - km 0,4...'!$C$4:$J$41,'03.05 - SO 03.05 - km 0,4...'!$C$47:$J$64,'03.05 - SO 03.05 - km 0,4...'!$C$70:$J$140</definedName>
    <definedName name="_xlnm.Print_Titles" localSheetId="20">'03.05 - SO 03.05 - km 0,4...'!$84:$84</definedName>
    <definedName name="_xlnm._FilterDatabase" localSheetId="21" hidden="1">'04.01 - SO 04.01 - km 0,0...'!$C$84:$K$124</definedName>
    <definedName name="_xlnm.Print_Area" localSheetId="21">'04.01 - SO 04.01 - km 0,0...'!$C$4:$J$41,'04.01 - SO 04.01 - km 0,0...'!$C$47:$J$64,'04.01 - SO 04.01 - km 0,0...'!$C$70:$J$124</definedName>
    <definedName name="_xlnm.Print_Titles" localSheetId="21">'04.01 - SO 04.01 - km 0,0...'!$84:$84</definedName>
    <definedName name="_xlnm._FilterDatabase" localSheetId="22" hidden="1">'04.02 - SO 04.02 - km 83,...'!$C$84:$K$127</definedName>
    <definedName name="_xlnm.Print_Area" localSheetId="22">'04.02 - SO 04.02 - km 83,...'!$C$4:$J$41,'04.02 - SO 04.02 - km 83,...'!$C$47:$J$64,'04.02 - SO 04.02 - km 83,...'!$C$70:$J$127</definedName>
    <definedName name="_xlnm.Print_Titles" localSheetId="22">'04.02 - SO 04.02 - km 83,...'!$84:$84</definedName>
    <definedName name="_xlnm._FilterDatabase" localSheetId="23" hidden="1">'05.01 - SO 05.01 - km 505...'!$C$86:$K$131</definedName>
    <definedName name="_xlnm.Print_Area" localSheetId="23">'05.01 - SO 05.01 - km 505...'!$C$4:$J$41,'05.01 - SO 05.01 - km 505...'!$C$47:$J$66,'05.01 - SO 05.01 - km 505...'!$C$72:$J$131</definedName>
    <definedName name="_xlnm.Print_Titles" localSheetId="23">'05.01 - SO 05.01 - km 505...'!$86:$86</definedName>
    <definedName name="_xlnm._FilterDatabase" localSheetId="24" hidden="1">'05.02 - SO 05.02 - Úprava...'!$C$86:$K$97</definedName>
    <definedName name="_xlnm.Print_Area" localSheetId="24">'05.02 - SO 05.02 - Úprava...'!$C$4:$J$41,'05.02 - SO 05.02 - Úprava...'!$C$47:$J$66,'05.02 - SO 05.02 - Úprava...'!$C$72:$J$97</definedName>
    <definedName name="_xlnm.Print_Titles" localSheetId="24">'05.02 - SO 05.02 - Úprava...'!$86:$86</definedName>
    <definedName name="_xlnm._FilterDatabase" localSheetId="25" hidden="1">'06.01 - SO 06.01 - 2.TK v...'!$C$86:$K$138</definedName>
    <definedName name="_xlnm.Print_Area" localSheetId="25">'06.01 - SO 06.01 - 2.TK v...'!$C$4:$J$41,'06.01 - SO 06.01 - 2.TK v...'!$C$47:$J$66,'06.01 - SO 06.01 - 2.TK v...'!$C$72:$J$138</definedName>
    <definedName name="_xlnm.Print_Titles" localSheetId="25">'06.01 - SO 06.01 - 2.TK v...'!$86:$86</definedName>
    <definedName name="_xlnm._FilterDatabase" localSheetId="26" hidden="1">'06.02 - SO 06.02 - Úprava...'!$C$84:$K$95</definedName>
    <definedName name="_xlnm.Print_Area" localSheetId="26">'06.02 - SO 06.02 - Úprava...'!$C$4:$J$41,'06.02 - SO 06.02 - Úprava...'!$C$47:$J$64,'06.02 - SO 06.02 - Úprava...'!$C$70:$J$95</definedName>
    <definedName name="_xlnm.Print_Titles" localSheetId="26">'06.02 - SO 06.02 - Úprava...'!$84:$84</definedName>
    <definedName name="_xlnm._FilterDatabase" localSheetId="27" hidden="1">'07 - Materiál dodávaný ob...'!$C$78:$K$110</definedName>
    <definedName name="_xlnm.Print_Area" localSheetId="27">'07 - Materiál dodávaný ob...'!$C$4:$J$39,'07 - Materiál dodávaný ob...'!$C$45:$J$60,'07 - Materiál dodávaný ob...'!$C$66:$J$110</definedName>
    <definedName name="_xlnm.Print_Titles" localSheetId="27">'07 - Materiál dodávaný ob...'!$78:$78</definedName>
    <definedName name="_xlnm._FilterDatabase" localSheetId="28" hidden="1">'08 - VRN'!$C$78:$K$87</definedName>
    <definedName name="_xlnm.Print_Area" localSheetId="28">'08 - VRN'!$C$4:$J$39,'08 - VRN'!$C$45:$J$60,'08 - VRN'!$C$66:$J$87</definedName>
    <definedName name="_xlnm.Print_Titles" localSheetId="28">'08 - VRN'!$78:$78</definedName>
    <definedName name="_xlnm.Print_Area" localSheetId="29">'Pokyny pro vyplnění'!$B$2:$K$71,'Pokyny pro vyplnění'!$B$74:$K$118,'Pokyny pro vyplnění'!$B$121:$K$161,'Pokyny pro vyplnění'!$B$164:$K$218</definedName>
  </definedNames>
  <calcPr/>
</workbook>
</file>

<file path=xl/calcChain.xml><?xml version="1.0" encoding="utf-8"?>
<calcChain xmlns="http://schemas.openxmlformats.org/spreadsheetml/2006/main">
  <c i="29" l="1" r="J37"/>
  <c r="J36"/>
  <c i="1" r="AY88"/>
  <c i="29" r="J35"/>
  <c i="1" r="AX88"/>
  <c i="29" r="BI87"/>
  <c r="BH87"/>
  <c r="BG87"/>
  <c r="BF87"/>
  <c r="T87"/>
  <c r="R87"/>
  <c r="P87"/>
  <c r="BI86"/>
  <c r="BH86"/>
  <c r="BG86"/>
  <c r="BF86"/>
  <c r="T86"/>
  <c r="R86"/>
  <c r="P86"/>
  <c r="BI81"/>
  <c r="BH81"/>
  <c r="BG81"/>
  <c r="BF81"/>
  <c r="T81"/>
  <c r="R81"/>
  <c r="P81"/>
  <c r="BI80"/>
  <c r="BH80"/>
  <c r="BG80"/>
  <c r="BF80"/>
  <c r="T80"/>
  <c r="R80"/>
  <c r="P80"/>
  <c r="F73"/>
  <c r="E71"/>
  <c r="F52"/>
  <c r="E50"/>
  <c r="J24"/>
  <c r="E24"/>
  <c r="J76"/>
  <c r="J23"/>
  <c r="J21"/>
  <c r="E21"/>
  <c r="J75"/>
  <c r="J20"/>
  <c r="J18"/>
  <c r="E18"/>
  <c r="F76"/>
  <c r="J17"/>
  <c r="J15"/>
  <c r="E15"/>
  <c r="F75"/>
  <c r="J14"/>
  <c r="J12"/>
  <c r="J73"/>
  <c r="E7"/>
  <c r="E69"/>
  <c i="28" r="J37"/>
  <c r="J36"/>
  <c i="1" r="AY87"/>
  <c i="28" r="J35"/>
  <c i="1" r="AX87"/>
  <c i="28" r="BI109"/>
  <c r="BH109"/>
  <c r="BG109"/>
  <c r="BF109"/>
  <c r="T109"/>
  <c r="R109"/>
  <c r="P109"/>
  <c r="BI107"/>
  <c r="BH107"/>
  <c r="BG107"/>
  <c r="BF107"/>
  <c r="T107"/>
  <c r="R107"/>
  <c r="P107"/>
  <c r="BI103"/>
  <c r="BH103"/>
  <c r="BG103"/>
  <c r="BF103"/>
  <c r="T103"/>
  <c r="R103"/>
  <c r="P103"/>
  <c r="BI101"/>
  <c r="BH101"/>
  <c r="BG101"/>
  <c r="BF101"/>
  <c r="T101"/>
  <c r="R101"/>
  <c r="P101"/>
  <c r="BI80"/>
  <c r="BH80"/>
  <c r="BG80"/>
  <c r="BF80"/>
  <c r="T80"/>
  <c r="R80"/>
  <c r="P80"/>
  <c r="F73"/>
  <c r="E71"/>
  <c r="F52"/>
  <c r="E50"/>
  <c r="J24"/>
  <c r="E24"/>
  <c r="J55"/>
  <c r="J23"/>
  <c r="J21"/>
  <c r="E21"/>
  <c r="J75"/>
  <c r="J20"/>
  <c r="J18"/>
  <c r="E18"/>
  <c r="F76"/>
  <c r="J17"/>
  <c r="J15"/>
  <c r="E15"/>
  <c r="F75"/>
  <c r="J14"/>
  <c r="J12"/>
  <c r="J73"/>
  <c r="E7"/>
  <c r="E69"/>
  <c i="27" r="J39"/>
  <c r="J38"/>
  <c i="1" r="AY86"/>
  <c i="27" r="J37"/>
  <c i="1" r="AX86"/>
  <c i="27" r="BI94"/>
  <c r="BH94"/>
  <c r="BG94"/>
  <c r="BF94"/>
  <c r="T94"/>
  <c r="R94"/>
  <c r="P94"/>
  <c r="BI93"/>
  <c r="BH93"/>
  <c r="BG93"/>
  <c r="BF93"/>
  <c r="T93"/>
  <c r="R93"/>
  <c r="P93"/>
  <c r="BI92"/>
  <c r="BH92"/>
  <c r="BG92"/>
  <c r="BF92"/>
  <c r="T92"/>
  <c r="R92"/>
  <c r="P92"/>
  <c r="BI90"/>
  <c r="BH90"/>
  <c r="BG90"/>
  <c r="BF90"/>
  <c r="T90"/>
  <c r="R90"/>
  <c r="P90"/>
  <c r="BI89"/>
  <c r="BH89"/>
  <c r="BG89"/>
  <c r="BF89"/>
  <c r="T89"/>
  <c r="R89"/>
  <c r="P89"/>
  <c r="BI88"/>
  <c r="BH88"/>
  <c r="BG88"/>
  <c r="BF88"/>
  <c r="T88"/>
  <c r="R88"/>
  <c r="P88"/>
  <c r="BI87"/>
  <c r="BH87"/>
  <c r="BG87"/>
  <c r="BF87"/>
  <c r="T87"/>
  <c r="R87"/>
  <c r="P87"/>
  <c r="BI86"/>
  <c r="BH86"/>
  <c r="BG86"/>
  <c r="BF86"/>
  <c r="T86"/>
  <c r="R86"/>
  <c r="P86"/>
  <c r="F79"/>
  <c r="E77"/>
  <c r="F56"/>
  <c r="E54"/>
  <c r="J26"/>
  <c r="E26"/>
  <c r="J82"/>
  <c r="J25"/>
  <c r="J23"/>
  <c r="E23"/>
  <c r="J81"/>
  <c r="J22"/>
  <c r="J20"/>
  <c r="E20"/>
  <c r="F59"/>
  <c r="J19"/>
  <c r="J17"/>
  <c r="E17"/>
  <c r="F58"/>
  <c r="J16"/>
  <c r="J14"/>
  <c r="J79"/>
  <c r="E7"/>
  <c r="E73"/>
  <c i="26" r="J39"/>
  <c r="J38"/>
  <c i="1" r="AY85"/>
  <c i="26" r="J37"/>
  <c i="1" r="AX85"/>
  <c i="26" r="BI137"/>
  <c r="BH137"/>
  <c r="BG137"/>
  <c r="BF137"/>
  <c r="T137"/>
  <c r="R137"/>
  <c r="P137"/>
  <c r="BI135"/>
  <c r="BH135"/>
  <c r="BG135"/>
  <c r="BF135"/>
  <c r="T135"/>
  <c r="R135"/>
  <c r="P135"/>
  <c r="BI132"/>
  <c r="BH132"/>
  <c r="BG132"/>
  <c r="BF132"/>
  <c r="T132"/>
  <c r="R132"/>
  <c r="P132"/>
  <c r="BI131"/>
  <c r="BH131"/>
  <c r="BG131"/>
  <c r="BF131"/>
  <c r="T131"/>
  <c r="R131"/>
  <c r="P131"/>
  <c r="BI129"/>
  <c r="BH129"/>
  <c r="BG129"/>
  <c r="BF129"/>
  <c r="T129"/>
  <c r="R129"/>
  <c r="P129"/>
  <c r="BI127"/>
  <c r="BH127"/>
  <c r="BG127"/>
  <c r="BF127"/>
  <c r="T127"/>
  <c r="R127"/>
  <c r="P127"/>
  <c r="BI123"/>
  <c r="BH123"/>
  <c r="BG123"/>
  <c r="BF123"/>
  <c r="T123"/>
  <c r="R123"/>
  <c r="P123"/>
  <c r="BI120"/>
  <c r="BH120"/>
  <c r="BG120"/>
  <c r="BF120"/>
  <c r="T120"/>
  <c r="R120"/>
  <c r="P120"/>
  <c r="BI117"/>
  <c r="BH117"/>
  <c r="BG117"/>
  <c r="BF117"/>
  <c r="T117"/>
  <c r="R117"/>
  <c r="P117"/>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7"/>
  <c r="BH107"/>
  <c r="BG107"/>
  <c r="BF107"/>
  <c r="T107"/>
  <c r="R107"/>
  <c r="P107"/>
  <c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7"/>
  <c r="BH97"/>
  <c r="BG97"/>
  <c r="BF97"/>
  <c r="T97"/>
  <c r="R97"/>
  <c r="P97"/>
  <c r="BI95"/>
  <c r="BH95"/>
  <c r="BG95"/>
  <c r="BF95"/>
  <c r="T95"/>
  <c r="R95"/>
  <c r="P95"/>
  <c r="BI90"/>
  <c r="BH90"/>
  <c r="BG90"/>
  <c r="BF90"/>
  <c r="T90"/>
  <c r="R90"/>
  <c r="P90"/>
  <c r="F81"/>
  <c r="E79"/>
  <c r="F56"/>
  <c r="E54"/>
  <c r="J26"/>
  <c r="E26"/>
  <c r="J59"/>
  <c r="J25"/>
  <c r="J23"/>
  <c r="E23"/>
  <c r="J58"/>
  <c r="J22"/>
  <c r="J20"/>
  <c r="E20"/>
  <c r="F84"/>
  <c r="J19"/>
  <c r="J17"/>
  <c r="E17"/>
  <c r="F83"/>
  <c r="J16"/>
  <c r="J14"/>
  <c r="J81"/>
  <c r="E7"/>
  <c r="E50"/>
  <c i="25" r="J39"/>
  <c r="J38"/>
  <c i="1" r="AY83"/>
  <c i="25" r="J37"/>
  <c i="1" r="AX83"/>
  <c i="25"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F81"/>
  <c r="E79"/>
  <c r="F56"/>
  <c r="E54"/>
  <c r="J26"/>
  <c r="E26"/>
  <c r="J59"/>
  <c r="J25"/>
  <c r="J23"/>
  <c r="E23"/>
  <c r="J58"/>
  <c r="J22"/>
  <c r="J20"/>
  <c r="E20"/>
  <c r="F84"/>
  <c r="J19"/>
  <c r="J17"/>
  <c r="E17"/>
  <c r="F58"/>
  <c r="J16"/>
  <c r="J14"/>
  <c r="J81"/>
  <c r="E7"/>
  <c r="E75"/>
  <c i="24" r="J39"/>
  <c r="J38"/>
  <c i="1" r="AY82"/>
  <c i="24" r="J37"/>
  <c i="1" r="AX82"/>
  <c i="24" r="BI130"/>
  <c r="BH130"/>
  <c r="BG130"/>
  <c r="BF130"/>
  <c r="T130"/>
  <c r="R130"/>
  <c r="P130"/>
  <c r="BI127"/>
  <c r="BH127"/>
  <c r="BG127"/>
  <c r="BF127"/>
  <c r="T127"/>
  <c r="R127"/>
  <c r="P127"/>
  <c r="BI125"/>
  <c r="BH125"/>
  <c r="BG125"/>
  <c r="BF125"/>
  <c r="T125"/>
  <c r="R125"/>
  <c r="P125"/>
  <c r="BI123"/>
  <c r="BH123"/>
  <c r="BG123"/>
  <c r="BF123"/>
  <c r="T123"/>
  <c r="R123"/>
  <c r="P123"/>
  <c r="BI119"/>
  <c r="BH119"/>
  <c r="BG119"/>
  <c r="BF119"/>
  <c r="T119"/>
  <c r="R119"/>
  <c r="P119"/>
  <c r="BI115"/>
  <c r="BH115"/>
  <c r="BG115"/>
  <c r="BF115"/>
  <c r="T115"/>
  <c r="R115"/>
  <c r="P115"/>
  <c r="BI112"/>
  <c r="BH112"/>
  <c r="BG112"/>
  <c r="BF112"/>
  <c r="T112"/>
  <c r="R112"/>
  <c r="P112"/>
  <c r="BI109"/>
  <c r="BH109"/>
  <c r="BG109"/>
  <c r="BF109"/>
  <c r="T109"/>
  <c r="R109"/>
  <c r="P109"/>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BI90"/>
  <c r="BH90"/>
  <c r="BG90"/>
  <c r="BF90"/>
  <c r="T90"/>
  <c r="R90"/>
  <c r="P90"/>
  <c r="F81"/>
  <c r="E79"/>
  <c r="F56"/>
  <c r="E54"/>
  <c r="J26"/>
  <c r="E26"/>
  <c r="J59"/>
  <c r="J25"/>
  <c r="J23"/>
  <c r="E23"/>
  <c r="J58"/>
  <c r="J22"/>
  <c r="J20"/>
  <c r="E20"/>
  <c r="F84"/>
  <c r="J19"/>
  <c r="J17"/>
  <c r="E17"/>
  <c r="F58"/>
  <c r="J16"/>
  <c r="J14"/>
  <c r="J81"/>
  <c r="E7"/>
  <c r="E50"/>
  <c i="23" r="J39"/>
  <c r="J38"/>
  <c i="1" r="AY80"/>
  <c i="23" r="J37"/>
  <c i="1" r="AX80"/>
  <c i="23" r="BI125"/>
  <c r="BH125"/>
  <c r="BG125"/>
  <c r="BF125"/>
  <c r="T125"/>
  <c r="R125"/>
  <c r="P125"/>
  <c r="BI122"/>
  <c r="BH122"/>
  <c r="BG122"/>
  <c r="BF122"/>
  <c r="T122"/>
  <c r="R122"/>
  <c r="P122"/>
  <c r="BI119"/>
  <c r="BH119"/>
  <c r="BG119"/>
  <c r="BF119"/>
  <c r="T119"/>
  <c r="R119"/>
  <c r="P119"/>
  <c r="BI113"/>
  <c r="BH113"/>
  <c r="BG113"/>
  <c r="BF113"/>
  <c r="T113"/>
  <c r="R113"/>
  <c r="P113"/>
  <c r="BI110"/>
  <c r="BH110"/>
  <c r="BG110"/>
  <c r="BF110"/>
  <c r="T110"/>
  <c r="R110"/>
  <c r="P110"/>
  <c r="BI107"/>
  <c r="BH107"/>
  <c r="BG107"/>
  <c r="BF107"/>
  <c r="T107"/>
  <c r="R107"/>
  <c r="P107"/>
  <c r="BI105"/>
  <c r="BH105"/>
  <c r="BG105"/>
  <c r="BF105"/>
  <c r="T105"/>
  <c r="R105"/>
  <c r="P105"/>
  <c r="BI103"/>
  <c r="BH103"/>
  <c r="BG103"/>
  <c r="BF103"/>
  <c r="T103"/>
  <c r="R103"/>
  <c r="P103"/>
  <c r="BI102"/>
  <c r="BH102"/>
  <c r="BG102"/>
  <c r="BF102"/>
  <c r="T102"/>
  <c r="R102"/>
  <c r="P102"/>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0"/>
  <c r="BH90"/>
  <c r="BG90"/>
  <c r="BF90"/>
  <c r="T90"/>
  <c r="R90"/>
  <c r="P90"/>
  <c r="BI86"/>
  <c r="BH86"/>
  <c r="BG86"/>
  <c r="BF86"/>
  <c r="T86"/>
  <c r="R86"/>
  <c r="P86"/>
  <c r="F79"/>
  <c r="E77"/>
  <c r="F56"/>
  <c r="E54"/>
  <c r="J26"/>
  <c r="E26"/>
  <c r="J82"/>
  <c r="J25"/>
  <c r="J23"/>
  <c r="E23"/>
  <c r="J81"/>
  <c r="J22"/>
  <c r="J20"/>
  <c r="E20"/>
  <c r="F59"/>
  <c r="J19"/>
  <c r="J17"/>
  <c r="E17"/>
  <c r="F58"/>
  <c r="J16"/>
  <c r="J14"/>
  <c r="J56"/>
  <c r="E7"/>
  <c r="E73"/>
  <c i="22" r="J39"/>
  <c r="J38"/>
  <c i="1" r="AY79"/>
  <c i="22" r="J37"/>
  <c i="1" r="AX79"/>
  <c i="22" r="BI122"/>
  <c r="BH122"/>
  <c r="BG122"/>
  <c r="BF122"/>
  <c r="T122"/>
  <c r="R122"/>
  <c r="P122"/>
  <c r="BI119"/>
  <c r="BH119"/>
  <c r="BG119"/>
  <c r="BF119"/>
  <c r="T119"/>
  <c r="R119"/>
  <c r="P119"/>
  <c r="BI116"/>
  <c r="BH116"/>
  <c r="BG116"/>
  <c r="BF116"/>
  <c r="T116"/>
  <c r="R116"/>
  <c r="P116"/>
  <c r="BI110"/>
  <c r="BH110"/>
  <c r="BG110"/>
  <c r="BF110"/>
  <c r="T110"/>
  <c r="R110"/>
  <c r="P110"/>
  <c r="BI107"/>
  <c r="BH107"/>
  <c r="BG107"/>
  <c r="BF107"/>
  <c r="T107"/>
  <c r="R107"/>
  <c r="P107"/>
  <c r="BI106"/>
  <c r="BH106"/>
  <c r="BG106"/>
  <c r="BF106"/>
  <c r="T106"/>
  <c r="R106"/>
  <c r="P106"/>
  <c r="BI103"/>
  <c r="BH103"/>
  <c r="BG103"/>
  <c r="BF103"/>
  <c r="T103"/>
  <c r="R103"/>
  <c r="P103"/>
  <c r="BI101"/>
  <c r="BH101"/>
  <c r="BG101"/>
  <c r="BF101"/>
  <c r="T101"/>
  <c r="R101"/>
  <c r="P101"/>
  <c r="BI99"/>
  <c r="BH99"/>
  <c r="BG99"/>
  <c r="BF99"/>
  <c r="T99"/>
  <c r="R99"/>
  <c r="P99"/>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88"/>
  <c r="BH88"/>
  <c r="BG88"/>
  <c r="BF88"/>
  <c r="T88"/>
  <c r="R88"/>
  <c r="P88"/>
  <c r="BI86"/>
  <c r="BH86"/>
  <c r="BG86"/>
  <c r="BF86"/>
  <c r="T86"/>
  <c r="R86"/>
  <c r="P86"/>
  <c r="F79"/>
  <c r="E77"/>
  <c r="F56"/>
  <c r="E54"/>
  <c r="J26"/>
  <c r="E26"/>
  <c r="J82"/>
  <c r="J25"/>
  <c r="J23"/>
  <c r="E23"/>
  <c r="J81"/>
  <c r="J22"/>
  <c r="J20"/>
  <c r="E20"/>
  <c r="F59"/>
  <c r="J19"/>
  <c r="J17"/>
  <c r="E17"/>
  <c r="F81"/>
  <c r="J16"/>
  <c r="J14"/>
  <c r="J79"/>
  <c r="E7"/>
  <c r="E50"/>
  <c i="21" r="J39"/>
  <c r="J38"/>
  <c i="1" r="AY77"/>
  <c i="21" r="J37"/>
  <c i="1" r="AX77"/>
  <c i="21" r="BI138"/>
  <c r="BH138"/>
  <c r="BG138"/>
  <c r="BF138"/>
  <c r="T138"/>
  <c r="R138"/>
  <c r="P138"/>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19"/>
  <c r="BH119"/>
  <c r="BG119"/>
  <c r="BF119"/>
  <c r="T119"/>
  <c r="R119"/>
  <c r="P119"/>
  <c r="BI116"/>
  <c r="BH116"/>
  <c r="BG116"/>
  <c r="BF116"/>
  <c r="T116"/>
  <c r="R116"/>
  <c r="P116"/>
  <c r="BI113"/>
  <c r="BH113"/>
  <c r="BG113"/>
  <c r="BF113"/>
  <c r="T113"/>
  <c r="R113"/>
  <c r="P113"/>
  <c r="BI111"/>
  <c r="BH111"/>
  <c r="BG111"/>
  <c r="BF111"/>
  <c r="T111"/>
  <c r="R111"/>
  <c r="P111"/>
  <c r="BI109"/>
  <c r="BH109"/>
  <c r="BG109"/>
  <c r="BF109"/>
  <c r="T109"/>
  <c r="R109"/>
  <c r="P109"/>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0"/>
  <c r="BH90"/>
  <c r="BG90"/>
  <c r="BF90"/>
  <c r="T90"/>
  <c r="R90"/>
  <c r="P90"/>
  <c r="BI86"/>
  <c r="BH86"/>
  <c r="BG86"/>
  <c r="BF86"/>
  <c r="T86"/>
  <c r="R86"/>
  <c r="P86"/>
  <c r="F79"/>
  <c r="E77"/>
  <c r="F56"/>
  <c r="E54"/>
  <c r="J26"/>
  <c r="E26"/>
  <c r="J82"/>
  <c r="J25"/>
  <c r="J23"/>
  <c r="E23"/>
  <c r="J81"/>
  <c r="J22"/>
  <c r="J20"/>
  <c r="E20"/>
  <c r="F59"/>
  <c r="J19"/>
  <c r="J17"/>
  <c r="E17"/>
  <c r="F81"/>
  <c r="J16"/>
  <c r="J14"/>
  <c r="J79"/>
  <c r="E7"/>
  <c r="E73"/>
  <c i="20" r="J39"/>
  <c r="J38"/>
  <c i="1" r="AY76"/>
  <c i="20" r="J37"/>
  <c i="1" r="AX76"/>
  <c i="20" r="BI127"/>
  <c r="BH127"/>
  <c r="BG127"/>
  <c r="BF127"/>
  <c r="T127"/>
  <c r="R127"/>
  <c r="P127"/>
  <c r="BI124"/>
  <c r="BH124"/>
  <c r="BG124"/>
  <c r="BF124"/>
  <c r="T124"/>
  <c r="R124"/>
  <c r="P124"/>
  <c r="BI118"/>
  <c r="BH118"/>
  <c r="BG118"/>
  <c r="BF118"/>
  <c r="T118"/>
  <c r="R118"/>
  <c r="P118"/>
  <c r="BI115"/>
  <c r="BH115"/>
  <c r="BG115"/>
  <c r="BF115"/>
  <c r="T115"/>
  <c r="R115"/>
  <c r="P115"/>
  <c r="BI114"/>
  <c r="BH114"/>
  <c r="BG114"/>
  <c r="BF114"/>
  <c r="T114"/>
  <c r="R114"/>
  <c r="P114"/>
  <c r="BI113"/>
  <c r="BH113"/>
  <c r="BG113"/>
  <c r="BF113"/>
  <c r="T113"/>
  <c r="R113"/>
  <c r="P113"/>
  <c r="BI112"/>
  <c r="BH112"/>
  <c r="BG112"/>
  <c r="BF112"/>
  <c r="T112"/>
  <c r="R112"/>
  <c r="P112"/>
  <c r="BI109"/>
  <c r="BH109"/>
  <c r="BG109"/>
  <c r="BF109"/>
  <c r="T109"/>
  <c r="R109"/>
  <c r="P109"/>
  <c r="BI107"/>
  <c r="BH107"/>
  <c r="BG107"/>
  <c r="BF107"/>
  <c r="T107"/>
  <c r="R107"/>
  <c r="P107"/>
  <c r="BI105"/>
  <c r="BH105"/>
  <c r="BG105"/>
  <c r="BF105"/>
  <c r="T105"/>
  <c r="R105"/>
  <c r="P105"/>
  <c r="BI103"/>
  <c r="BH103"/>
  <c r="BG103"/>
  <c r="BF103"/>
  <c r="T103"/>
  <c r="R103"/>
  <c r="P103"/>
  <c r="BI102"/>
  <c r="BH102"/>
  <c r="BG102"/>
  <c r="BF102"/>
  <c r="T102"/>
  <c r="R102"/>
  <c r="P102"/>
  <c r="BI100"/>
  <c r="BH100"/>
  <c r="BG100"/>
  <c r="BF100"/>
  <c r="T100"/>
  <c r="R100"/>
  <c r="P100"/>
  <c r="BI98"/>
  <c r="BH98"/>
  <c r="BG98"/>
  <c r="BF98"/>
  <c r="T98"/>
  <c r="R98"/>
  <c r="P98"/>
  <c r="BI97"/>
  <c r="BH97"/>
  <c r="BG97"/>
  <c r="BF97"/>
  <c r="T97"/>
  <c r="R97"/>
  <c r="P97"/>
  <c r="BI95"/>
  <c r="BH95"/>
  <c r="BG95"/>
  <c r="BF95"/>
  <c r="T95"/>
  <c r="R95"/>
  <c r="P95"/>
  <c r="BI94"/>
  <c r="BH94"/>
  <c r="BG94"/>
  <c r="BF94"/>
  <c r="T94"/>
  <c r="R94"/>
  <c r="P94"/>
  <c r="BI93"/>
  <c r="BH93"/>
  <c r="BG93"/>
  <c r="BF93"/>
  <c r="T93"/>
  <c r="R93"/>
  <c r="P93"/>
  <c r="BI90"/>
  <c r="BH90"/>
  <c r="BG90"/>
  <c r="BF90"/>
  <c r="T90"/>
  <c r="R90"/>
  <c r="P90"/>
  <c r="BI86"/>
  <c r="BH86"/>
  <c r="BG86"/>
  <c r="BF86"/>
  <c r="T86"/>
  <c r="R86"/>
  <c r="P86"/>
  <c r="F79"/>
  <c r="E77"/>
  <c r="F56"/>
  <c r="E54"/>
  <c r="J26"/>
  <c r="E26"/>
  <c r="J82"/>
  <c r="J25"/>
  <c r="J23"/>
  <c r="E23"/>
  <c r="J81"/>
  <c r="J22"/>
  <c r="J20"/>
  <c r="E20"/>
  <c r="F59"/>
  <c r="J19"/>
  <c r="J17"/>
  <c r="E17"/>
  <c r="F58"/>
  <c r="J16"/>
  <c r="J14"/>
  <c r="J79"/>
  <c r="E7"/>
  <c r="E50"/>
  <c i="19" r="J39"/>
  <c r="J38"/>
  <c i="1" r="AY75"/>
  <c i="19" r="J37"/>
  <c i="1" r="AX75"/>
  <c i="19" r="BI126"/>
  <c r="BH126"/>
  <c r="BG126"/>
  <c r="BF126"/>
  <c r="T126"/>
  <c r="R126"/>
  <c r="P126"/>
  <c r="BI123"/>
  <c r="BH123"/>
  <c r="BG123"/>
  <c r="BF123"/>
  <c r="T123"/>
  <c r="R123"/>
  <c r="P123"/>
  <c r="BI117"/>
  <c r="BH117"/>
  <c r="BG117"/>
  <c r="BF117"/>
  <c r="T117"/>
  <c r="R117"/>
  <c r="P117"/>
  <c r="BI114"/>
  <c r="BH114"/>
  <c r="BG114"/>
  <c r="BF114"/>
  <c r="T114"/>
  <c r="R114"/>
  <c r="P114"/>
  <c r="BI111"/>
  <c r="BH111"/>
  <c r="BG111"/>
  <c r="BF111"/>
  <c r="T111"/>
  <c r="R111"/>
  <c r="P111"/>
  <c r="BI109"/>
  <c r="BH109"/>
  <c r="BG109"/>
  <c r="BF109"/>
  <c r="T109"/>
  <c r="R109"/>
  <c r="P109"/>
  <c r="BI107"/>
  <c r="BH107"/>
  <c r="BG107"/>
  <c r="BF107"/>
  <c r="T107"/>
  <c r="R107"/>
  <c r="P107"/>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4"/>
  <c r="BH94"/>
  <c r="BG94"/>
  <c r="BF94"/>
  <c r="T94"/>
  <c r="R94"/>
  <c r="P94"/>
  <c r="BI93"/>
  <c r="BH93"/>
  <c r="BG93"/>
  <c r="BF93"/>
  <c r="T93"/>
  <c r="R93"/>
  <c r="P93"/>
  <c r="BI90"/>
  <c r="BH90"/>
  <c r="BG90"/>
  <c r="BF90"/>
  <c r="T90"/>
  <c r="R90"/>
  <c r="P90"/>
  <c r="BI86"/>
  <c r="BH86"/>
  <c r="BG86"/>
  <c r="BF86"/>
  <c r="T86"/>
  <c r="R86"/>
  <c r="P86"/>
  <c r="F79"/>
  <c r="E77"/>
  <c r="F56"/>
  <c r="E54"/>
  <c r="J26"/>
  <c r="E26"/>
  <c r="J82"/>
  <c r="J25"/>
  <c r="J23"/>
  <c r="E23"/>
  <c r="J58"/>
  <c r="J22"/>
  <c r="J20"/>
  <c r="E20"/>
  <c r="F82"/>
  <c r="J19"/>
  <c r="J17"/>
  <c r="E17"/>
  <c r="F58"/>
  <c r="J16"/>
  <c r="J14"/>
  <c r="J79"/>
  <c r="E7"/>
  <c r="E73"/>
  <c i="18" r="J39"/>
  <c r="J38"/>
  <c i="1" r="AY74"/>
  <c i="18" r="J37"/>
  <c i="1" r="AX74"/>
  <c i="18" r="BI149"/>
  <c r="BH149"/>
  <c r="BG149"/>
  <c r="BF149"/>
  <c r="T149"/>
  <c r="R149"/>
  <c r="P149"/>
  <c r="BI146"/>
  <c r="BH146"/>
  <c r="BG146"/>
  <c r="BF146"/>
  <c r="T146"/>
  <c r="R146"/>
  <c r="P146"/>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7"/>
  <c r="BH127"/>
  <c r="BG127"/>
  <c r="BF127"/>
  <c r="T127"/>
  <c r="R127"/>
  <c r="P127"/>
  <c r="BI124"/>
  <c r="BH124"/>
  <c r="BG124"/>
  <c r="BF124"/>
  <c r="T124"/>
  <c r="R124"/>
  <c r="P124"/>
  <c r="BI121"/>
  <c r="BH121"/>
  <c r="BG121"/>
  <c r="BF121"/>
  <c r="T121"/>
  <c r="R121"/>
  <c r="P121"/>
  <c r="BI119"/>
  <c r="BH119"/>
  <c r="BG119"/>
  <c r="BF119"/>
  <c r="T119"/>
  <c r="R119"/>
  <c r="P119"/>
  <c r="BI117"/>
  <c r="BH117"/>
  <c r="BG117"/>
  <c r="BF117"/>
  <c r="T117"/>
  <c r="R117"/>
  <c r="P117"/>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3"/>
  <c r="BH93"/>
  <c r="BG93"/>
  <c r="BF93"/>
  <c r="T93"/>
  <c r="R93"/>
  <c r="P93"/>
  <c r="BI90"/>
  <c r="BH90"/>
  <c r="BG90"/>
  <c r="BF90"/>
  <c r="T90"/>
  <c r="R90"/>
  <c r="P90"/>
  <c r="BI86"/>
  <c r="BH86"/>
  <c r="BG86"/>
  <c r="BF86"/>
  <c r="T86"/>
  <c r="R86"/>
  <c r="P86"/>
  <c r="F79"/>
  <c r="E77"/>
  <c r="F56"/>
  <c r="E54"/>
  <c r="J26"/>
  <c r="E26"/>
  <c r="J59"/>
  <c r="J25"/>
  <c r="J23"/>
  <c r="E23"/>
  <c r="J58"/>
  <c r="J22"/>
  <c r="J20"/>
  <c r="E20"/>
  <c r="F82"/>
  <c r="J19"/>
  <c r="J17"/>
  <c r="E17"/>
  <c r="F58"/>
  <c r="J16"/>
  <c r="J14"/>
  <c r="J79"/>
  <c r="E7"/>
  <c r="E50"/>
  <c i="17" r="J39"/>
  <c r="J38"/>
  <c i="1" r="AY73"/>
  <c i="17" r="J37"/>
  <c i="1" r="AX73"/>
  <c i="17" r="BI149"/>
  <c r="BH149"/>
  <c r="BG149"/>
  <c r="BF149"/>
  <c r="T149"/>
  <c r="R149"/>
  <c r="P149"/>
  <c r="BI146"/>
  <c r="BH146"/>
  <c r="BG146"/>
  <c r="BF146"/>
  <c r="T146"/>
  <c r="R146"/>
  <c r="P146"/>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7"/>
  <c r="BH127"/>
  <c r="BG127"/>
  <c r="BF127"/>
  <c r="T127"/>
  <c r="R127"/>
  <c r="P127"/>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6"/>
  <c r="BH116"/>
  <c r="BG116"/>
  <c r="BF116"/>
  <c r="T116"/>
  <c r="R116"/>
  <c r="P116"/>
  <c r="BI114"/>
  <c r="BH114"/>
  <c r="BG114"/>
  <c r="BF114"/>
  <c r="T114"/>
  <c r="R114"/>
  <c r="P114"/>
  <c r="BI112"/>
  <c r="BH112"/>
  <c r="BG112"/>
  <c r="BF112"/>
  <c r="T112"/>
  <c r="R112"/>
  <c r="P112"/>
  <c r="BI111"/>
  <c r="BH111"/>
  <c r="BG111"/>
  <c r="BF111"/>
  <c r="T111"/>
  <c r="R111"/>
  <c r="P111"/>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3"/>
  <c r="BH93"/>
  <c r="BG93"/>
  <c r="BF93"/>
  <c r="T93"/>
  <c r="R93"/>
  <c r="P93"/>
  <c r="BI90"/>
  <c r="BH90"/>
  <c r="BG90"/>
  <c r="BF90"/>
  <c r="T90"/>
  <c r="R90"/>
  <c r="P90"/>
  <c r="BI86"/>
  <c r="BH86"/>
  <c r="BG86"/>
  <c r="BF86"/>
  <c r="T86"/>
  <c r="R86"/>
  <c r="P86"/>
  <c r="F79"/>
  <c r="E77"/>
  <c r="F56"/>
  <c r="E54"/>
  <c r="J26"/>
  <c r="E26"/>
  <c r="J82"/>
  <c r="J25"/>
  <c r="J23"/>
  <c r="E23"/>
  <c r="J81"/>
  <c r="J22"/>
  <c r="J20"/>
  <c r="E20"/>
  <c r="F59"/>
  <c r="J19"/>
  <c r="J17"/>
  <c r="E17"/>
  <c r="F81"/>
  <c r="J16"/>
  <c r="J14"/>
  <c r="J56"/>
  <c r="E7"/>
  <c r="E50"/>
  <c i="16" r="J39"/>
  <c r="J38"/>
  <c i="1" r="AY71"/>
  <c i="16" r="J37"/>
  <c i="1" r="AX71"/>
  <c i="16" r="BI134"/>
  <c r="BH134"/>
  <c r="BG134"/>
  <c r="BF134"/>
  <c r="T134"/>
  <c r="R134"/>
  <c r="P134"/>
  <c r="BI131"/>
  <c r="BH131"/>
  <c r="BG131"/>
  <c r="BF131"/>
  <c r="T131"/>
  <c r="R131"/>
  <c r="P131"/>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2"/>
  <c r="BH112"/>
  <c r="BG112"/>
  <c r="BF112"/>
  <c r="T112"/>
  <c r="R112"/>
  <c r="P112"/>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89"/>
  <c r="BH89"/>
  <c r="BG89"/>
  <c r="BF89"/>
  <c r="T89"/>
  <c r="R89"/>
  <c r="P89"/>
  <c r="BI87"/>
  <c r="BH87"/>
  <c r="BG87"/>
  <c r="BF87"/>
  <c r="T87"/>
  <c r="R87"/>
  <c r="P87"/>
  <c r="BI86"/>
  <c r="BH86"/>
  <c r="BG86"/>
  <c r="BF86"/>
  <c r="T86"/>
  <c r="R86"/>
  <c r="P86"/>
  <c r="F79"/>
  <c r="E77"/>
  <c r="F56"/>
  <c r="E54"/>
  <c r="J26"/>
  <c r="E26"/>
  <c r="J82"/>
  <c r="J25"/>
  <c r="J23"/>
  <c r="E23"/>
  <c r="J81"/>
  <c r="J22"/>
  <c r="J20"/>
  <c r="E20"/>
  <c r="F82"/>
  <c r="J19"/>
  <c r="J17"/>
  <c r="E17"/>
  <c r="F81"/>
  <c r="J16"/>
  <c r="J14"/>
  <c r="J79"/>
  <c r="E7"/>
  <c r="E50"/>
  <c i="15" r="J39"/>
  <c r="J38"/>
  <c i="1" r="AY70"/>
  <c i="15" r="J37"/>
  <c i="1" r="AX70"/>
  <c i="15" r="BI126"/>
  <c r="BH126"/>
  <c r="BG126"/>
  <c r="BF126"/>
  <c r="T126"/>
  <c r="R126"/>
  <c r="P126"/>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07"/>
  <c r="BH107"/>
  <c r="BG107"/>
  <c r="BF107"/>
  <c r="T107"/>
  <c r="R107"/>
  <c r="P107"/>
  <c r="BI104"/>
  <c r="BH104"/>
  <c r="BG104"/>
  <c r="BF104"/>
  <c r="T104"/>
  <c r="R104"/>
  <c r="P104"/>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7"/>
  <c r="BH87"/>
  <c r="BG87"/>
  <c r="BF87"/>
  <c r="T87"/>
  <c r="R87"/>
  <c r="P87"/>
  <c r="BI86"/>
  <c r="BH86"/>
  <c r="BG86"/>
  <c r="BF86"/>
  <c r="T86"/>
  <c r="R86"/>
  <c r="P86"/>
  <c r="F79"/>
  <c r="E77"/>
  <c r="F56"/>
  <c r="E54"/>
  <c r="J26"/>
  <c r="E26"/>
  <c r="J82"/>
  <c r="J25"/>
  <c r="J23"/>
  <c r="E23"/>
  <c r="J81"/>
  <c r="J22"/>
  <c r="J20"/>
  <c r="E20"/>
  <c r="F59"/>
  <c r="J19"/>
  <c r="J17"/>
  <c r="E17"/>
  <c r="F81"/>
  <c r="J16"/>
  <c r="J14"/>
  <c r="J79"/>
  <c r="E7"/>
  <c r="E73"/>
  <c i="14" r="J39"/>
  <c r="J38"/>
  <c i="1" r="AY68"/>
  <c i="14" r="J37"/>
  <c i="1" r="AX68"/>
  <c i="14" r="BI125"/>
  <c r="BH125"/>
  <c r="BG125"/>
  <c r="BF125"/>
  <c r="T125"/>
  <c r="R125"/>
  <c r="P125"/>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58"/>
  <c r="J22"/>
  <c r="J20"/>
  <c r="E20"/>
  <c r="F82"/>
  <c r="J19"/>
  <c r="J17"/>
  <c r="E17"/>
  <c r="F81"/>
  <c r="J16"/>
  <c r="J14"/>
  <c r="J79"/>
  <c r="E7"/>
  <c r="E73"/>
  <c i="13" r="J39"/>
  <c r="J38"/>
  <c i="1" r="AY67"/>
  <c i="13" r="J37"/>
  <c i="1" r="AX67"/>
  <c i="13" r="BI126"/>
  <c r="BH126"/>
  <c r="BG126"/>
  <c r="BF126"/>
  <c r="T126"/>
  <c r="R126"/>
  <c r="P126"/>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07"/>
  <c r="BH107"/>
  <c r="BG107"/>
  <c r="BF107"/>
  <c r="T107"/>
  <c r="R107"/>
  <c r="P107"/>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0"/>
  <c r="BH90"/>
  <c r="BG90"/>
  <c r="BF90"/>
  <c r="T90"/>
  <c r="R90"/>
  <c r="P90"/>
  <c r="BI87"/>
  <c r="BH87"/>
  <c r="BG87"/>
  <c r="BF87"/>
  <c r="T87"/>
  <c r="R87"/>
  <c r="P87"/>
  <c r="BI86"/>
  <c r="BH86"/>
  <c r="BG86"/>
  <c r="BF86"/>
  <c r="T86"/>
  <c r="R86"/>
  <c r="P86"/>
  <c r="F79"/>
  <c r="E77"/>
  <c r="F56"/>
  <c r="E54"/>
  <c r="J26"/>
  <c r="E26"/>
  <c r="J82"/>
  <c r="J25"/>
  <c r="J23"/>
  <c r="E23"/>
  <c r="J81"/>
  <c r="J22"/>
  <c r="J20"/>
  <c r="E20"/>
  <c r="F59"/>
  <c r="J19"/>
  <c r="J17"/>
  <c r="E17"/>
  <c r="F81"/>
  <c r="J16"/>
  <c r="J14"/>
  <c r="J56"/>
  <c r="E7"/>
  <c r="E73"/>
  <c i="12" r="J39"/>
  <c r="J38"/>
  <c i="1" r="AY66"/>
  <c i="12" r="J37"/>
  <c i="1" r="AX66"/>
  <c i="12" r="BI137"/>
  <c r="BH137"/>
  <c r="BG137"/>
  <c r="BF137"/>
  <c r="T137"/>
  <c r="R137"/>
  <c r="P137"/>
  <c r="BI134"/>
  <c r="BH134"/>
  <c r="BG134"/>
  <c r="BF134"/>
  <c r="T134"/>
  <c r="R134"/>
  <c r="P134"/>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59"/>
  <c r="J25"/>
  <c r="J23"/>
  <c r="E23"/>
  <c r="J81"/>
  <c r="J22"/>
  <c r="J20"/>
  <c r="E20"/>
  <c r="F82"/>
  <c r="J19"/>
  <c r="J17"/>
  <c r="E17"/>
  <c r="F58"/>
  <c r="J16"/>
  <c r="J14"/>
  <c r="J79"/>
  <c r="E7"/>
  <c r="E50"/>
  <c i="11" r="J39"/>
  <c r="J38"/>
  <c i="1" r="AY65"/>
  <c i="11" r="J37"/>
  <c i="1" r="AX65"/>
  <c i="11"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09"/>
  <c r="BH109"/>
  <c r="BG109"/>
  <c r="BF109"/>
  <c r="T109"/>
  <c r="R109"/>
  <c r="P109"/>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81"/>
  <c r="J22"/>
  <c r="J20"/>
  <c r="E20"/>
  <c r="F82"/>
  <c r="J19"/>
  <c r="J17"/>
  <c r="E17"/>
  <c r="F81"/>
  <c r="J16"/>
  <c r="J14"/>
  <c r="J56"/>
  <c r="E7"/>
  <c r="E50"/>
  <c i="10" r="J39"/>
  <c r="J38"/>
  <c i="1" r="AY64"/>
  <c i="10" r="J37"/>
  <c i="1" r="AX64"/>
  <c i="10" r="BI111"/>
  <c r="BH111"/>
  <c r="BG111"/>
  <c r="BF111"/>
  <c r="T111"/>
  <c r="R111"/>
  <c r="P111"/>
  <c r="BI110"/>
  <c r="BH110"/>
  <c r="BG110"/>
  <c r="BF110"/>
  <c r="T110"/>
  <c r="R110"/>
  <c r="P110"/>
  <c r="BI107"/>
  <c r="BH107"/>
  <c r="BG107"/>
  <c r="BF107"/>
  <c r="T107"/>
  <c r="R107"/>
  <c r="P107"/>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7"/>
  <c r="BH87"/>
  <c r="BG87"/>
  <c r="BF87"/>
  <c r="T87"/>
  <c r="R87"/>
  <c r="P87"/>
  <c r="BI86"/>
  <c r="BH86"/>
  <c r="BG86"/>
  <c r="BF86"/>
  <c r="T86"/>
  <c r="R86"/>
  <c r="P86"/>
  <c r="F79"/>
  <c r="E77"/>
  <c r="F56"/>
  <c r="E54"/>
  <c r="J26"/>
  <c r="E26"/>
  <c r="J82"/>
  <c r="J25"/>
  <c r="J23"/>
  <c r="E23"/>
  <c r="J81"/>
  <c r="J22"/>
  <c r="J20"/>
  <c r="E20"/>
  <c r="F59"/>
  <c r="J19"/>
  <c r="J17"/>
  <c r="E17"/>
  <c r="F58"/>
  <c r="J16"/>
  <c r="J14"/>
  <c r="J56"/>
  <c r="E7"/>
  <c r="E73"/>
  <c i="9" r="J39"/>
  <c r="J38"/>
  <c i="1" r="AY63"/>
  <c i="9" r="J37"/>
  <c i="1" r="AX63"/>
  <c i="9" r="BI126"/>
  <c r="BH126"/>
  <c r="BG126"/>
  <c r="BF126"/>
  <c r="T126"/>
  <c r="R126"/>
  <c r="P126"/>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81"/>
  <c r="J22"/>
  <c r="J20"/>
  <c r="E20"/>
  <c r="F59"/>
  <c r="J19"/>
  <c r="J17"/>
  <c r="E17"/>
  <c r="F81"/>
  <c r="J16"/>
  <c r="J14"/>
  <c r="J79"/>
  <c r="E7"/>
  <c r="E50"/>
  <c i="8" r="J39"/>
  <c r="J38"/>
  <c i="1" r="AY62"/>
  <c i="8" r="J37"/>
  <c i="1" r="AX62"/>
  <c i="8"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2"/>
  <c r="BH112"/>
  <c r="BG112"/>
  <c r="BF112"/>
  <c r="T112"/>
  <c r="R112"/>
  <c r="P112"/>
  <c r="BI109"/>
  <c r="BH109"/>
  <c r="BG109"/>
  <c r="BF109"/>
  <c r="T109"/>
  <c r="R109"/>
  <c r="P109"/>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3"/>
  <c r="BH93"/>
  <c r="BG93"/>
  <c r="BF93"/>
  <c r="T93"/>
  <c r="R93"/>
  <c r="P93"/>
  <c r="BI90"/>
  <c r="BH90"/>
  <c r="BG90"/>
  <c r="BF90"/>
  <c r="T90"/>
  <c r="R90"/>
  <c r="P90"/>
  <c r="BI86"/>
  <c r="BH86"/>
  <c r="BG86"/>
  <c r="BF86"/>
  <c r="T86"/>
  <c r="R86"/>
  <c r="P86"/>
  <c r="F79"/>
  <c r="E77"/>
  <c r="F56"/>
  <c r="E54"/>
  <c r="J26"/>
  <c r="E26"/>
  <c r="J82"/>
  <c r="J25"/>
  <c r="J23"/>
  <c r="E23"/>
  <c r="J58"/>
  <c r="J22"/>
  <c r="J20"/>
  <c r="E20"/>
  <c r="F59"/>
  <c r="J19"/>
  <c r="J17"/>
  <c r="E17"/>
  <c r="F81"/>
  <c r="J16"/>
  <c r="J14"/>
  <c r="J79"/>
  <c r="E7"/>
  <c r="E73"/>
  <c i="7" r="J39"/>
  <c r="J38"/>
  <c i="1" r="AY61"/>
  <c i="7" r="J37"/>
  <c i="1" r="AX61"/>
  <c i="7" r="BI139"/>
  <c r="BH139"/>
  <c r="BG139"/>
  <c r="BF139"/>
  <c r="T139"/>
  <c r="R139"/>
  <c r="P139"/>
  <c r="BI136"/>
  <c r="BH136"/>
  <c r="BG136"/>
  <c r="BF136"/>
  <c r="T136"/>
  <c r="R136"/>
  <c r="P136"/>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17"/>
  <c r="BH117"/>
  <c r="BG117"/>
  <c r="BF117"/>
  <c r="T117"/>
  <c r="R117"/>
  <c r="P117"/>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8"/>
  <c r="BH98"/>
  <c r="BG98"/>
  <c r="BF98"/>
  <c r="T98"/>
  <c r="R98"/>
  <c r="P98"/>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59"/>
  <c r="J25"/>
  <c r="J23"/>
  <c r="E23"/>
  <c r="J58"/>
  <c r="J22"/>
  <c r="J20"/>
  <c r="E20"/>
  <c r="F82"/>
  <c r="J19"/>
  <c r="J17"/>
  <c r="E17"/>
  <c r="F81"/>
  <c r="J16"/>
  <c r="J14"/>
  <c r="J56"/>
  <c r="E7"/>
  <c r="E73"/>
  <c i="6" r="J39"/>
  <c r="J38"/>
  <c i="1" r="AY60"/>
  <c i="6" r="J37"/>
  <c i="1" r="AX60"/>
  <c i="6" r="BI125"/>
  <c r="BH125"/>
  <c r="BG125"/>
  <c r="BF125"/>
  <c r="T125"/>
  <c r="R125"/>
  <c r="P125"/>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58"/>
  <c r="J22"/>
  <c r="J20"/>
  <c r="E20"/>
  <c r="F82"/>
  <c r="J19"/>
  <c r="J17"/>
  <c r="E17"/>
  <c r="F81"/>
  <c r="J16"/>
  <c r="J14"/>
  <c r="J79"/>
  <c r="E7"/>
  <c r="E73"/>
  <c i="5" r="J39"/>
  <c r="J38"/>
  <c i="1" r="AY59"/>
  <c i="5" r="J37"/>
  <c i="1" r="AX59"/>
  <c i="5" r="BI125"/>
  <c r="BH125"/>
  <c r="BG125"/>
  <c r="BF125"/>
  <c r="T125"/>
  <c r="R125"/>
  <c r="P125"/>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81"/>
  <c r="J22"/>
  <c r="J20"/>
  <c r="E20"/>
  <c r="F59"/>
  <c r="J19"/>
  <c r="J17"/>
  <c r="E17"/>
  <c r="F81"/>
  <c r="J16"/>
  <c r="J14"/>
  <c r="J79"/>
  <c r="E7"/>
  <c r="E73"/>
  <c i="4" r="J39"/>
  <c r="J38"/>
  <c i="1" r="AY58"/>
  <c i="4" r="J37"/>
  <c i="1" r="AX58"/>
  <c i="4" r="BI140"/>
  <c r="BH140"/>
  <c r="BG140"/>
  <c r="BF140"/>
  <c r="T140"/>
  <c r="R140"/>
  <c r="P140"/>
  <c r="BI137"/>
  <c r="BH137"/>
  <c r="BG137"/>
  <c r="BF137"/>
  <c r="T137"/>
  <c r="R137"/>
  <c r="P137"/>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18"/>
  <c r="BH118"/>
  <c r="BG118"/>
  <c r="BF118"/>
  <c r="T118"/>
  <c r="R118"/>
  <c r="P118"/>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4"/>
  <c r="BH94"/>
  <c r="BG94"/>
  <c r="BF94"/>
  <c r="T94"/>
  <c r="R94"/>
  <c r="P94"/>
  <c r="BI92"/>
  <c r="BH92"/>
  <c r="BG92"/>
  <c r="BF92"/>
  <c r="T92"/>
  <c r="R92"/>
  <c r="P92"/>
  <c r="BI91"/>
  <c r="BH91"/>
  <c r="BG91"/>
  <c r="BF91"/>
  <c r="T91"/>
  <c r="R91"/>
  <c r="P91"/>
  <c r="BI89"/>
  <c r="BH89"/>
  <c r="BG89"/>
  <c r="BF89"/>
  <c r="T89"/>
  <c r="R89"/>
  <c r="P89"/>
  <c r="BI87"/>
  <c r="BH87"/>
  <c r="BG87"/>
  <c r="BF87"/>
  <c r="T87"/>
  <c r="R87"/>
  <c r="P87"/>
  <c r="BI86"/>
  <c r="BH86"/>
  <c r="BG86"/>
  <c r="BF86"/>
  <c r="T86"/>
  <c r="R86"/>
  <c r="P86"/>
  <c r="F79"/>
  <c r="E77"/>
  <c r="F56"/>
  <c r="E54"/>
  <c r="J26"/>
  <c r="E26"/>
  <c r="J59"/>
  <c r="J25"/>
  <c r="J23"/>
  <c r="E23"/>
  <c r="J58"/>
  <c r="J22"/>
  <c r="J20"/>
  <c r="E20"/>
  <c r="F82"/>
  <c r="J19"/>
  <c r="J17"/>
  <c r="E17"/>
  <c r="F81"/>
  <c r="J16"/>
  <c r="J14"/>
  <c r="J56"/>
  <c r="E7"/>
  <c r="E50"/>
  <c i="3" r="J39"/>
  <c r="J38"/>
  <c i="1" r="AY57"/>
  <c i="3" r="J37"/>
  <c i="1" r="AX57"/>
  <c i="3" r="BI127"/>
  <c r="BH127"/>
  <c r="BG127"/>
  <c r="BF127"/>
  <c r="T127"/>
  <c r="R127"/>
  <c r="P127"/>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08"/>
  <c r="BH108"/>
  <c r="BG108"/>
  <c r="BF108"/>
  <c r="T108"/>
  <c r="R108"/>
  <c r="P108"/>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7"/>
  <c r="BH87"/>
  <c r="BG87"/>
  <c r="BF87"/>
  <c r="T87"/>
  <c r="R87"/>
  <c r="P87"/>
  <c r="BI86"/>
  <c r="BH86"/>
  <c r="BG86"/>
  <c r="BF86"/>
  <c r="T86"/>
  <c r="R86"/>
  <c r="P86"/>
  <c r="F79"/>
  <c r="E77"/>
  <c r="F56"/>
  <c r="E54"/>
  <c r="J26"/>
  <c r="E26"/>
  <c r="J82"/>
  <c r="J25"/>
  <c r="J23"/>
  <c r="E23"/>
  <c r="J81"/>
  <c r="J22"/>
  <c r="J20"/>
  <c r="E20"/>
  <c r="F82"/>
  <c r="J19"/>
  <c r="J17"/>
  <c r="E17"/>
  <c r="F58"/>
  <c r="J16"/>
  <c r="J14"/>
  <c r="J79"/>
  <c r="E7"/>
  <c r="E50"/>
  <c i="2" r="J39"/>
  <c r="J38"/>
  <c i="1" r="AY56"/>
  <c i="2" r="J37"/>
  <c i="1" r="AX56"/>
  <c i="2" r="BI144"/>
  <c r="BH144"/>
  <c r="BG144"/>
  <c r="BF144"/>
  <c r="T144"/>
  <c r="R144"/>
  <c r="P144"/>
  <c r="BI141"/>
  <c r="BH141"/>
  <c r="BG141"/>
  <c r="BF141"/>
  <c r="T141"/>
  <c r="R141"/>
  <c r="P141"/>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2"/>
  <c r="BH122"/>
  <c r="BG122"/>
  <c r="BF122"/>
  <c r="T122"/>
  <c r="R122"/>
  <c r="P122"/>
  <c r="BI119"/>
  <c r="BH119"/>
  <c r="BG119"/>
  <c r="BF119"/>
  <c r="T119"/>
  <c r="R119"/>
  <c r="P119"/>
  <c r="BI117"/>
  <c r="BH117"/>
  <c r="BG117"/>
  <c r="BF117"/>
  <c r="T117"/>
  <c r="R117"/>
  <c r="P117"/>
  <c r="BI116"/>
  <c r="BH116"/>
  <c r="BG116"/>
  <c r="BF116"/>
  <c r="T116"/>
  <c r="R116"/>
  <c r="P116"/>
  <c r="BI114"/>
  <c r="BH114"/>
  <c r="BG114"/>
  <c r="BF114"/>
  <c r="T114"/>
  <c r="R114"/>
  <c r="P114"/>
  <c r="BI112"/>
  <c r="BH112"/>
  <c r="BG112"/>
  <c r="BF112"/>
  <c r="T112"/>
  <c r="R112"/>
  <c r="P112"/>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6"/>
  <c r="BH96"/>
  <c r="BG96"/>
  <c r="BF96"/>
  <c r="T96"/>
  <c r="R96"/>
  <c r="P96"/>
  <c r="BI95"/>
  <c r="BH95"/>
  <c r="BG95"/>
  <c r="BF95"/>
  <c r="T95"/>
  <c r="R95"/>
  <c r="P95"/>
  <c r="BI93"/>
  <c r="BH93"/>
  <c r="BG93"/>
  <c r="BF93"/>
  <c r="T93"/>
  <c r="R93"/>
  <c r="P93"/>
  <c r="BI91"/>
  <c r="BH91"/>
  <c r="BG91"/>
  <c r="BF91"/>
  <c r="T91"/>
  <c r="R91"/>
  <c r="P91"/>
  <c r="BI90"/>
  <c r="BH90"/>
  <c r="BG90"/>
  <c r="BF90"/>
  <c r="T90"/>
  <c r="R90"/>
  <c r="P90"/>
  <c r="F81"/>
  <c r="E79"/>
  <c r="F56"/>
  <c r="E54"/>
  <c r="J26"/>
  <c r="E26"/>
  <c r="J84"/>
  <c r="J25"/>
  <c r="J23"/>
  <c r="E23"/>
  <c r="J83"/>
  <c r="J22"/>
  <c r="J20"/>
  <c r="E20"/>
  <c r="F84"/>
  <c r="J19"/>
  <c r="J17"/>
  <c r="E17"/>
  <c r="F83"/>
  <c r="J16"/>
  <c r="J14"/>
  <c r="J81"/>
  <c r="E7"/>
  <c r="E75"/>
  <c i="1" r="L50"/>
  <c r="AM50"/>
  <c r="AM49"/>
  <c r="L49"/>
  <c r="AM47"/>
  <c r="L47"/>
  <c r="L45"/>
  <c r="L44"/>
  <c i="2" r="J144"/>
  <c r="J128"/>
  <c r="J106"/>
  <c r="BK95"/>
  <c i="3" r="J92"/>
  <c r="BK101"/>
  <c r="J86"/>
  <c r="J108"/>
  <c i="4" r="J124"/>
  <c r="BK124"/>
  <c r="J98"/>
  <c r="J94"/>
  <c r="BK97"/>
  <c i="5" r="BK99"/>
  <c r="BK91"/>
  <c r="J100"/>
  <c i="6" r="J90"/>
  <c r="J87"/>
  <c r="BK90"/>
  <c r="BK92"/>
  <c i="7" r="J86"/>
  <c r="BK94"/>
  <c r="BK106"/>
  <c i="8" r="J124"/>
  <c r="BK130"/>
  <c r="BK124"/>
  <c i="9" r="J107"/>
  <c r="BK94"/>
  <c r="BK125"/>
  <c i="10" r="BK107"/>
  <c r="BK94"/>
  <c i="11" r="BK109"/>
  <c r="J109"/>
  <c r="BK92"/>
  <c i="12" r="J130"/>
  <c r="BK104"/>
  <c r="J137"/>
  <c r="BK87"/>
  <c i="13" r="BK98"/>
  <c r="BK100"/>
  <c i="14" r="BK92"/>
  <c r="BK112"/>
  <c r="BK94"/>
  <c i="15" r="J125"/>
  <c r="J113"/>
  <c r="J101"/>
  <c r="BK92"/>
  <c r="BK107"/>
  <c r="J100"/>
  <c i="16" r="BK118"/>
  <c r="J109"/>
  <c r="J87"/>
  <c r="BK92"/>
  <c i="17" r="J98"/>
  <c r="BK111"/>
  <c r="J90"/>
  <c r="BK102"/>
  <c i="18" r="BK106"/>
  <c r="BK136"/>
  <c r="J90"/>
  <c r="BK95"/>
  <c i="19" r="J123"/>
  <c r="J93"/>
  <c r="J104"/>
  <c i="20" r="J102"/>
  <c r="J118"/>
  <c i="21" r="BK119"/>
  <c r="BK131"/>
  <c r="J107"/>
  <c i="22" r="J122"/>
  <c r="BK116"/>
  <c r="J91"/>
  <c i="23" r="BK105"/>
  <c r="J100"/>
  <c i="24" r="J97"/>
  <c r="J115"/>
  <c r="J105"/>
  <c i="25" r="J94"/>
  <c i="26" r="J117"/>
  <c r="BK104"/>
  <c i="27" r="J90"/>
  <c i="28" r="J101"/>
  <c i="29" r="J80"/>
  <c i="2" r="J114"/>
  <c r="J105"/>
  <c r="BK96"/>
  <c r="J90"/>
  <c i="3" r="J126"/>
  <c r="J95"/>
  <c r="J93"/>
  <c r="BK99"/>
  <c i="4" r="BK105"/>
  <c r="J103"/>
  <c r="BK103"/>
  <c i="5" r="BK100"/>
  <c r="BK90"/>
  <c i="6" r="J103"/>
  <c r="BK102"/>
  <c r="J94"/>
  <c r="J99"/>
  <c i="7" r="BK97"/>
  <c r="J110"/>
  <c r="J107"/>
  <c r="J104"/>
  <c i="8" r="J109"/>
  <c r="BK109"/>
  <c r="J95"/>
  <c i="9" r="J87"/>
  <c r="J91"/>
  <c i="10" r="BK100"/>
  <c r="J111"/>
  <c i="11" r="J130"/>
  <c r="BK90"/>
  <c r="J115"/>
  <c r="J95"/>
  <c i="12" r="J86"/>
  <c r="BK112"/>
  <c r="BK91"/>
  <c i="13" r="J90"/>
  <c r="J103"/>
  <c i="14" r="J99"/>
  <c r="J95"/>
  <c r="J103"/>
  <c i="15" r="BK100"/>
  <c r="BK89"/>
  <c i="16" r="BK127"/>
  <c r="BK124"/>
  <c r="J89"/>
  <c r="J131"/>
  <c i="17" r="BK124"/>
  <c r="BK90"/>
  <c r="BK119"/>
  <c r="BK107"/>
  <c i="18" r="BK139"/>
  <c r="BK119"/>
  <c r="BK111"/>
  <c r="BK96"/>
  <c r="J93"/>
  <c i="19" r="J102"/>
  <c r="BK109"/>
  <c i="20" r="BK102"/>
  <c r="BK95"/>
  <c r="J93"/>
  <c i="21" r="BK93"/>
  <c r="BK128"/>
  <c r="J86"/>
  <c i="22" r="BK92"/>
  <c i="23" r="J122"/>
  <c r="BK93"/>
  <c i="24" r="J127"/>
  <c i="25" r="BK97"/>
  <c i="26" r="BK137"/>
  <c r="J109"/>
  <c r="J95"/>
  <c i="27" r="J86"/>
  <c i="29" r="J87"/>
  <c i="2" r="BK122"/>
  <c r="BK109"/>
  <c r="J101"/>
  <c r="BK90"/>
  <c i="3" r="BK108"/>
  <c r="J117"/>
  <c r="J97"/>
  <c i="4" r="BK127"/>
  <c r="J108"/>
  <c r="BK86"/>
  <c r="BK101"/>
  <c i="5" r="J95"/>
  <c r="J118"/>
  <c i="6" r="BK93"/>
  <c i="7" r="BK117"/>
  <c r="J132"/>
  <c r="BK110"/>
  <c i="8" r="BK108"/>
  <c r="BK121"/>
  <c r="J90"/>
  <c i="9" r="BK107"/>
  <c r="J92"/>
  <c i="10" r="BK99"/>
  <c r="J90"/>
  <c i="11" r="J102"/>
  <c r="BK87"/>
  <c i="12" r="J108"/>
  <c r="BK133"/>
  <c r="BK115"/>
  <c r="BK106"/>
  <c i="13" r="BK107"/>
  <c r="BK113"/>
  <c r="BK92"/>
  <c i="14" r="J101"/>
  <c r="J102"/>
  <c i="15" r="J96"/>
  <c r="BK96"/>
  <c i="16" r="BK102"/>
  <c r="J121"/>
  <c r="BK134"/>
  <c r="J107"/>
  <c i="17" r="BK122"/>
  <c r="BK142"/>
  <c i="18" r="J98"/>
  <c r="J102"/>
  <c r="J145"/>
  <c r="J96"/>
  <c i="19" r="J126"/>
  <c r="J107"/>
  <c i="20" r="BK86"/>
  <c r="J95"/>
  <c r="J98"/>
  <c i="21" r="J94"/>
  <c r="J90"/>
  <c r="BK111"/>
  <c i="22" r="BK93"/>
  <c r="J119"/>
  <c i="23" r="J105"/>
  <c r="BK100"/>
  <c r="BK103"/>
  <c i="24" r="BK95"/>
  <c r="J103"/>
  <c i="25" r="BK94"/>
  <c i="26" r="J98"/>
  <c r="J129"/>
  <c r="BK120"/>
  <c i="27" r="J87"/>
  <c i="28" r="J103"/>
  <c i="1" r="AS72"/>
  <c i="2" r="BK134"/>
  <c i="3" r="J103"/>
  <c r="BK97"/>
  <c r="J91"/>
  <c i="4" r="BK99"/>
  <c r="J104"/>
  <c r="J107"/>
  <c i="5" r="BK102"/>
  <c r="BK106"/>
  <c r="BK92"/>
  <c i="6" r="BK86"/>
  <c r="J112"/>
  <c r="BK125"/>
  <c i="7" r="J123"/>
  <c r="J139"/>
  <c r="BK93"/>
  <c r="BK136"/>
  <c i="8" r="BK107"/>
  <c r="J96"/>
  <c r="J86"/>
  <c i="9" r="BK103"/>
  <c r="BK116"/>
  <c r="BK104"/>
  <c i="10" r="J103"/>
  <c r="J98"/>
  <c i="11" r="BK115"/>
  <c r="J118"/>
  <c r="J93"/>
  <c i="12" r="BK100"/>
  <c r="J92"/>
  <c r="BK127"/>
  <c i="13" r="J113"/>
  <c r="J94"/>
  <c r="BK102"/>
  <c i="14" r="BK125"/>
  <c r="J118"/>
  <c i="15" r="BK95"/>
  <c i="16" r="J105"/>
  <c r="BK121"/>
  <c r="J101"/>
  <c i="17" r="BK120"/>
  <c r="BK149"/>
  <c r="J99"/>
  <c r="BK133"/>
  <c i="18" r="J115"/>
  <c r="J107"/>
  <c r="BK110"/>
  <c r="J111"/>
  <c i="19" r="BK86"/>
  <c r="BK126"/>
  <c i="20" r="BK109"/>
  <c r="J86"/>
  <c i="21" r="BK138"/>
  <c r="BK95"/>
  <c r="J116"/>
  <c r="J106"/>
  <c i="22" r="J96"/>
  <c r="J88"/>
  <c i="23" r="J102"/>
  <c r="J97"/>
  <c r="J90"/>
  <c i="24" r="BK109"/>
  <c r="J104"/>
  <c i="25" r="BK96"/>
  <c i="26" r="J137"/>
  <c r="BK110"/>
  <c r="BK98"/>
  <c i="27" r="BK88"/>
  <c i="2" r="J131"/>
  <c r="BK140"/>
  <c r="BK114"/>
  <c r="J104"/>
  <c r="J93"/>
  <c i="3" r="J127"/>
  <c r="BK87"/>
  <c r="BK126"/>
  <c r="J87"/>
  <c i="4" r="J89"/>
  <c r="J105"/>
  <c r="J86"/>
  <c r="BK115"/>
  <c i="5" r="J121"/>
  <c r="BK97"/>
  <c r="J112"/>
  <c i="6" r="J96"/>
  <c r="BK103"/>
  <c r="J118"/>
  <c i="7" r="J136"/>
  <c r="BK123"/>
  <c r="J126"/>
  <c r="BK126"/>
  <c i="8" r="J130"/>
  <c r="BK106"/>
  <c r="J107"/>
  <c i="9" r="BK90"/>
  <c r="BK87"/>
  <c r="BK96"/>
  <c i="10" r="BK93"/>
  <c r="BK86"/>
  <c r="J93"/>
  <c i="11" r="BK91"/>
  <c r="J90"/>
  <c r="J124"/>
  <c i="12" r="J99"/>
  <c r="J133"/>
  <c r="BK102"/>
  <c i="13" r="BK103"/>
  <c r="J92"/>
  <c r="J116"/>
  <c i="14" r="BK101"/>
  <c r="J97"/>
  <c r="J92"/>
  <c r="BK90"/>
  <c i="15" r="BK119"/>
  <c r="BK104"/>
  <c r="BK98"/>
  <c r="J91"/>
  <c r="J119"/>
  <c r="J98"/>
  <c i="16" r="J134"/>
  <c r="J127"/>
  <c r="J93"/>
  <c r="J99"/>
  <c i="17" r="BK109"/>
  <c r="BK121"/>
  <c r="J122"/>
  <c r="J112"/>
  <c i="18" r="J136"/>
  <c r="BK149"/>
  <c r="BK100"/>
  <c r="BK107"/>
  <c i="19" r="J105"/>
  <c r="J111"/>
  <c r="J94"/>
  <c i="20" r="BK114"/>
  <c r="BK93"/>
  <c r="BK90"/>
  <c i="21" r="BK86"/>
  <c r="J119"/>
  <c r="BK99"/>
  <c i="22" r="BK86"/>
  <c r="J103"/>
  <c r="BK94"/>
  <c i="23" r="BK90"/>
  <c r="J119"/>
  <c i="24" r="BK123"/>
  <c r="J109"/>
  <c r="J92"/>
  <c i="25" r="BK92"/>
  <c i="26" r="BK127"/>
  <c r="BK113"/>
  <c r="BK112"/>
  <c i="27" r="BK87"/>
  <c i="28" r="J107"/>
  <c i="2" r="J134"/>
  <c r="J110"/>
  <c r="BK102"/>
  <c r="J95"/>
  <c r="BK144"/>
  <c i="3" r="J102"/>
  <c r="BK120"/>
  <c r="BK93"/>
  <c i="4" r="BK113"/>
  <c r="BK91"/>
  <c r="J127"/>
  <c r="BK92"/>
  <c r="BK94"/>
  <c i="5" r="BK121"/>
  <c r="J93"/>
  <c i="6" r="J100"/>
  <c r="J95"/>
  <c r="J86"/>
  <c i="7" r="BK129"/>
  <c r="J129"/>
  <c r="BK90"/>
  <c r="BK132"/>
  <c r="J87"/>
  <c i="8" r="BK102"/>
  <c r="J102"/>
  <c r="J104"/>
  <c i="9" r="J119"/>
  <c r="J116"/>
  <c r="BK102"/>
  <c i="10" r="J102"/>
  <c r="BK96"/>
  <c i="11" r="BK99"/>
  <c r="BK121"/>
  <c r="J104"/>
  <c i="12" r="J104"/>
  <c r="BK130"/>
  <c r="J134"/>
  <c i="13" r="J126"/>
  <c r="J104"/>
  <c r="BK90"/>
  <c r="BK95"/>
  <c i="14" r="BK91"/>
  <c r="J86"/>
  <c i="15" r="J104"/>
  <c r="BK87"/>
  <c i="16" r="BK131"/>
  <c r="BK101"/>
  <c r="J94"/>
  <c i="17" r="BK145"/>
  <c r="J101"/>
  <c r="J102"/>
  <c r="J96"/>
  <c i="18" r="J114"/>
  <c r="J106"/>
  <c r="BK105"/>
  <c r="BK121"/>
  <c i="19" r="J117"/>
  <c r="J90"/>
  <c i="20" r="BK113"/>
  <c r="J90"/>
  <c r="J113"/>
  <c i="21" r="J109"/>
  <c r="J113"/>
  <c r="BK107"/>
  <c i="22" r="J92"/>
  <c i="23" r="J103"/>
  <c r="BK99"/>
  <c i="24" r="J106"/>
  <c r="J130"/>
  <c r="BK112"/>
  <c r="J102"/>
  <c i="25" r="J95"/>
  <c i="26" r="J135"/>
  <c r="J120"/>
  <c r="J90"/>
  <c i="27" r="J89"/>
  <c i="28" r="J109"/>
  <c i="29" r="BK80"/>
  <c i="2" r="J137"/>
  <c r="BK112"/>
  <c r="BK106"/>
  <c r="J96"/>
  <c i="3" r="BK127"/>
  <c r="BK102"/>
  <c r="BK95"/>
  <c r="BK90"/>
  <c i="4" r="BK87"/>
  <c r="BK136"/>
  <c r="BK108"/>
  <c i="5" r="BK115"/>
  <c r="J94"/>
  <c r="J101"/>
  <c i="6" r="BK106"/>
  <c i="7" r="J135"/>
  <c r="J100"/>
  <c r="J94"/>
  <c r="BK91"/>
  <c i="8" r="BK86"/>
  <c r="J127"/>
  <c i="9" r="BK101"/>
  <c r="BK98"/>
  <c r="BK113"/>
  <c i="10" r="J96"/>
  <c r="J97"/>
  <c i="11" r="BK124"/>
  <c r="J121"/>
  <c r="BK106"/>
  <c i="12" r="BK105"/>
  <c r="J101"/>
  <c r="J115"/>
  <c i="13" r="J125"/>
  <c r="J95"/>
  <c i="14" r="BK106"/>
  <c r="J96"/>
  <c r="J87"/>
  <c i="15" r="J89"/>
  <c r="BK125"/>
  <c i="16" r="BK130"/>
  <c r="BK91"/>
  <c r="J97"/>
  <c r="J98"/>
  <c r="J95"/>
  <c i="17" r="BK105"/>
  <c r="J119"/>
  <c r="BK127"/>
  <c i="18" r="J133"/>
  <c r="BK127"/>
  <c r="BK99"/>
  <c r="BK112"/>
  <c i="19" r="BK111"/>
  <c r="BK102"/>
  <c i="20" r="J107"/>
  <c r="J114"/>
  <c i="21" r="BK102"/>
  <c r="J102"/>
  <c r="J138"/>
  <c i="22" r="BK101"/>
  <c r="BK119"/>
  <c r="J93"/>
  <c i="23" r="J94"/>
  <c r="J95"/>
  <c i="24" r="BK102"/>
  <c r="J119"/>
  <c r="J96"/>
  <c i="25" r="BK90"/>
  <c i="26" r="J131"/>
  <c r="J112"/>
  <c r="BK100"/>
  <c i="27" r="BK89"/>
  <c i="29" r="J86"/>
  <c i="2" r="BK128"/>
  <c r="BK117"/>
  <c r="BK107"/>
  <c r="BK101"/>
  <c r="J91"/>
  <c i="3" r="BK103"/>
  <c r="J99"/>
  <c r="J94"/>
  <c r="BK86"/>
  <c i="4" r="J102"/>
  <c r="BK118"/>
  <c r="BK102"/>
  <c i="5" r="BK96"/>
  <c r="J124"/>
  <c i="6" r="J101"/>
  <c r="BK100"/>
  <c r="BK97"/>
  <c r="BK101"/>
  <c i="7" r="BK96"/>
  <c r="BK102"/>
  <c r="BK111"/>
  <c i="8" r="BK133"/>
  <c r="J101"/>
  <c r="J133"/>
  <c r="J97"/>
  <c r="BK97"/>
  <c i="9" r="BK99"/>
  <c r="J90"/>
  <c i="10" r="J99"/>
  <c r="BK87"/>
  <c r="BK90"/>
  <c i="11" r="J103"/>
  <c r="BK118"/>
  <c r="J92"/>
  <c i="12" r="J87"/>
  <c r="BK121"/>
  <c r="J105"/>
  <c i="13" r="J107"/>
  <c r="BK126"/>
  <c r="BK87"/>
  <c i="14" r="J100"/>
  <c r="BK99"/>
  <c r="J115"/>
  <c i="15" r="BK101"/>
  <c i="16" r="BK99"/>
  <c r="BK86"/>
  <c i="17" r="BK104"/>
  <c r="J136"/>
  <c r="J127"/>
  <c r="BK146"/>
  <c r="J95"/>
  <c i="18" r="BK117"/>
  <c r="BK98"/>
  <c r="J119"/>
  <c i="19" r="BK104"/>
  <c r="BK114"/>
  <c r="BK100"/>
  <c i="20" r="BK107"/>
  <c r="BK127"/>
  <c i="21" r="J111"/>
  <c r="J125"/>
  <c r="J103"/>
  <c i="22" r="BK110"/>
  <c r="J86"/>
  <c r="J101"/>
  <c i="23" r="BK125"/>
  <c r="BK97"/>
  <c i="24" r="BK98"/>
  <c r="BK125"/>
  <c r="BK101"/>
  <c i="25" r="J96"/>
  <c i="26" r="BK90"/>
  <c r="J110"/>
  <c r="BK97"/>
  <c i="27" r="BK86"/>
  <c i="2" r="BK131"/>
  <c r="BK137"/>
  <c r="J112"/>
  <c r="J102"/>
  <c i="1" r="AS84"/>
  <c i="4" r="BK89"/>
  <c i="5" r="BK103"/>
  <c r="J103"/>
  <c r="BK94"/>
  <c i="6" r="J121"/>
  <c r="BK121"/>
  <c r="J102"/>
  <c i="7" r="J114"/>
  <c r="BK104"/>
  <c r="BK139"/>
  <c r="J98"/>
  <c i="8" r="BK93"/>
  <c r="J93"/>
  <c r="BK98"/>
  <c i="9" r="BK122"/>
  <c r="BK119"/>
  <c r="BK86"/>
  <c i="10" r="BK97"/>
  <c r="J100"/>
  <c i="11" r="J101"/>
  <c r="BK97"/>
  <c r="BK101"/>
  <c i="12" r="BK90"/>
  <c r="J100"/>
  <c r="J112"/>
  <c i="13" r="J122"/>
  <c r="BK86"/>
  <c r="J96"/>
  <c i="14" r="BK121"/>
  <c r="BK97"/>
  <c r="J93"/>
  <c i="15" r="J122"/>
  <c r="J107"/>
  <c r="BK97"/>
  <c r="BK86"/>
  <c r="J116"/>
  <c r="BK113"/>
  <c r="BK93"/>
  <c i="16" r="BK96"/>
  <c r="BK98"/>
  <c r="BK93"/>
  <c i="17" r="J142"/>
  <c r="J86"/>
  <c r="J93"/>
  <c r="BK136"/>
  <c r="BK93"/>
  <c i="18" r="BK114"/>
  <c r="J109"/>
  <c r="BK115"/>
  <c i="19" r="BK93"/>
  <c r="BK97"/>
  <c i="20" r="J115"/>
  <c r="J97"/>
  <c r="J109"/>
  <c i="21" r="BK103"/>
  <c r="BK106"/>
  <c r="BK109"/>
  <c i="22" r="J106"/>
  <c r="BK91"/>
  <c i="23" r="BK107"/>
  <c r="BK96"/>
  <c r="BK94"/>
  <c i="24" r="BK106"/>
  <c r="BK127"/>
  <c i="25" r="J97"/>
  <c i="26" r="BK131"/>
  <c r="BK109"/>
  <c r="BK95"/>
  <c r="BK102"/>
  <c i="27" r="J93"/>
  <c i="29" r="BK81"/>
  <c i="1" r="AS55"/>
  <c i="3" r="BK117"/>
  <c r="J120"/>
  <c i="4" r="J97"/>
  <c r="BK140"/>
  <c r="BK98"/>
  <c r="J99"/>
  <c i="5" r="BK93"/>
  <c r="J102"/>
  <c r="J90"/>
  <c i="6" r="BK124"/>
  <c r="J106"/>
  <c r="BK112"/>
  <c i="7" r="J117"/>
  <c r="J103"/>
  <c r="BK100"/>
  <c r="BK109"/>
  <c i="8" r="J112"/>
  <c r="BK95"/>
  <c i="9" r="J102"/>
  <c r="J101"/>
  <c r="BK97"/>
  <c i="10" r="BK111"/>
  <c r="BK89"/>
  <c r="J91"/>
  <c i="11" r="J106"/>
  <c r="BK102"/>
  <c r="BK127"/>
  <c i="12" r="BK124"/>
  <c r="J124"/>
  <c r="BK101"/>
  <c r="BK99"/>
  <c i="13" r="J102"/>
  <c r="BK119"/>
  <c r="BK99"/>
  <c i="14" r="BK102"/>
  <c r="J112"/>
  <c i="15" r="J97"/>
  <c r="J94"/>
  <c i="16" r="J92"/>
  <c r="BK95"/>
  <c r="BK104"/>
  <c r="BK105"/>
  <c i="17" r="J106"/>
  <c r="J133"/>
  <c r="BK86"/>
  <c r="BK98"/>
  <c i="18" r="J101"/>
  <c r="J95"/>
  <c r="BK101"/>
  <c r="BK109"/>
  <c i="19" r="BK117"/>
  <c r="BK90"/>
  <c r="BK101"/>
  <c i="20" r="J105"/>
  <c r="BK105"/>
  <c i="21" r="J96"/>
  <c r="J99"/>
  <c r="J131"/>
  <c i="22" r="J116"/>
  <c i="23" r="BK110"/>
  <c r="J86"/>
  <c i="24" r="BK96"/>
  <c r="J101"/>
  <c r="J95"/>
  <c r="BK90"/>
  <c i="25" r="J91"/>
  <c i="26" r="BK129"/>
  <c r="BK135"/>
  <c r="J113"/>
  <c i="27" r="J92"/>
  <c i="28" r="BK80"/>
  <c i="1" r="AS78"/>
  <c i="2" r="BK104"/>
  <c i="1" r="AS81"/>
  <c i="3" r="BK94"/>
  <c r="BK114"/>
  <c i="4" r="J111"/>
  <c r="J101"/>
  <c r="J133"/>
  <c i="5" r="BK124"/>
  <c r="J125"/>
  <c r="J87"/>
  <c r="BK87"/>
  <c i="7" r="J112"/>
  <c r="J106"/>
  <c r="BK103"/>
  <c i="8" r="J118"/>
  <c r="BK104"/>
  <c r="BK112"/>
  <c i="9" r="J93"/>
  <c r="J86"/>
  <c r="J94"/>
  <c i="10" r="BK91"/>
  <c r="BK98"/>
  <c i="11" r="BK93"/>
  <c r="J96"/>
  <c r="J87"/>
  <c i="12" r="BK86"/>
  <c r="BK137"/>
  <c r="BK96"/>
  <c i="13" r="BK125"/>
  <c r="J87"/>
  <c r="J97"/>
  <c i="14" r="BK87"/>
  <c r="J106"/>
  <c i="15" r="BK94"/>
  <c r="BK91"/>
  <c i="16" r="J112"/>
  <c r="J102"/>
  <c r="J106"/>
  <c r="J104"/>
  <c i="17" r="BK112"/>
  <c r="J145"/>
  <c r="J105"/>
  <c i="18" r="J110"/>
  <c r="J112"/>
  <c r="BK104"/>
  <c r="J124"/>
  <c i="19" r="BK94"/>
  <c r="J96"/>
  <c i="20" r="J124"/>
  <c r="J94"/>
  <c i="21" r="BK113"/>
  <c r="BK116"/>
  <c r="J97"/>
  <c i="22" r="BK122"/>
  <c r="BK106"/>
  <c r="J97"/>
  <c i="23" r="BK122"/>
  <c r="J96"/>
  <c i="24" r="BK119"/>
  <c r="J125"/>
  <c i="26" r="BK123"/>
  <c r="J114"/>
  <c r="J100"/>
  <c i="27" r="BK90"/>
  <c i="28" r="BK103"/>
  <c i="29" r="BK86"/>
  <c i="2" r="J122"/>
  <c r="J116"/>
  <c r="BK105"/>
  <c r="BK100"/>
  <c i="1" r="AS69"/>
  <c i="3" r="BK92"/>
  <c i="4" r="BK130"/>
  <c r="J118"/>
  <c r="J87"/>
  <c r="J130"/>
  <c r="J91"/>
  <c i="5" r="BK118"/>
  <c r="J106"/>
  <c r="J86"/>
  <c i="6" r="BK115"/>
  <c r="J125"/>
  <c r="J115"/>
  <c i="7" r="J102"/>
  <c r="J109"/>
  <c r="J105"/>
  <c r="J92"/>
  <c i="8" r="J108"/>
  <c r="J99"/>
  <c r="BK127"/>
  <c r="BK118"/>
  <c i="9" r="J99"/>
  <c r="J125"/>
  <c r="BK92"/>
  <c r="BK95"/>
  <c i="10" r="BK92"/>
  <c r="J94"/>
  <c i="11" r="J97"/>
  <c r="J98"/>
  <c r="J86"/>
  <c i="12" r="J106"/>
  <c r="BK134"/>
  <c r="J110"/>
  <c r="BK98"/>
  <c i="13" r="J98"/>
  <c r="J86"/>
  <c i="14" r="BK93"/>
  <c r="BK124"/>
  <c i="15" r="J126"/>
  <c i="16" r="J96"/>
  <c r="J124"/>
  <c i="17" r="J139"/>
  <c r="BK95"/>
  <c r="J120"/>
  <c r="J116"/>
  <c r="J104"/>
  <c i="18" r="J139"/>
  <c r="J142"/>
  <c r="J149"/>
  <c r="J99"/>
  <c i="19" r="J109"/>
  <c r="BK105"/>
  <c i="20" r="BK97"/>
  <c r="J100"/>
  <c r="BK103"/>
  <c i="21" r="BK101"/>
  <c r="BK104"/>
  <c r="J95"/>
  <c i="22" r="BK97"/>
  <c r="J110"/>
  <c r="BK96"/>
  <c i="23" r="J93"/>
  <c r="BK119"/>
  <c i="24" r="BK105"/>
  <c r="BK100"/>
  <c r="J123"/>
  <c i="25" r="J92"/>
  <c i="26" r="J127"/>
  <c r="J104"/>
  <c i="27" r="BK92"/>
  <c i="28" r="BK101"/>
  <c i="2" r="BK141"/>
  <c r="J117"/>
  <c r="J109"/>
  <c r="J98"/>
  <c i="3" r="BK123"/>
  <c r="BK105"/>
  <c r="J101"/>
  <c r="J96"/>
  <c i="4" r="J96"/>
  <c r="J113"/>
  <c r="BK107"/>
  <c r="J140"/>
  <c r="J92"/>
  <c i="5" r="J92"/>
  <c r="BK86"/>
  <c i="6" r="BK91"/>
  <c r="BK96"/>
  <c r="BK99"/>
  <c r="J97"/>
  <c i="7" r="J93"/>
  <c r="BK112"/>
  <c r="BK98"/>
  <c r="J90"/>
  <c i="8" r="J106"/>
  <c r="BK100"/>
  <c i="9" r="J98"/>
  <c r="J96"/>
  <c r="J103"/>
  <c i="10" r="J104"/>
  <c r="BK103"/>
  <c r="J86"/>
  <c i="11" r="BK130"/>
  <c r="BK103"/>
  <c r="BK96"/>
  <c i="12" r="J127"/>
  <c r="BK108"/>
  <c r="J94"/>
  <c i="13" r="BK116"/>
  <c r="J100"/>
  <c i="14" r="J125"/>
  <c r="J90"/>
  <c r="BK118"/>
  <c r="BK86"/>
  <c i="15" r="BK116"/>
  <c r="J102"/>
  <c r="J95"/>
  <c r="BK126"/>
  <c r="J93"/>
  <c r="J87"/>
  <c r="J90"/>
  <c i="16" r="BK87"/>
  <c r="BK107"/>
  <c r="BK109"/>
  <c i="17" r="BK116"/>
  <c r="BK139"/>
  <c r="BK101"/>
  <c r="BK106"/>
  <c r="J124"/>
  <c i="18" r="J127"/>
  <c r="J104"/>
  <c r="BK124"/>
  <c r="BK133"/>
  <c r="J86"/>
  <c i="19" r="BK107"/>
  <c r="J114"/>
  <c i="20" r="BK98"/>
  <c r="BK112"/>
  <c r="BK94"/>
  <c i="21" r="BK97"/>
  <c r="BK94"/>
  <c r="BK90"/>
  <c i="22" r="BK88"/>
  <c r="J99"/>
  <c i="23" r="J99"/>
  <c r="BK102"/>
  <c i="24" r="BK103"/>
  <c r="BK92"/>
  <c r="J98"/>
  <c i="25" r="BK95"/>
  <c i="26" r="J97"/>
  <c r="BK132"/>
  <c r="BK117"/>
  <c i="27" r="J88"/>
  <c i="28" r="J80"/>
  <c i="29" r="J81"/>
  <c i="2" r="BK116"/>
  <c r="J107"/>
  <c r="BK98"/>
  <c r="BK91"/>
  <c i="3" r="J105"/>
  <c r="BK91"/>
  <c r="BK96"/>
  <c i="4" r="J136"/>
  <c r="BK137"/>
  <c r="BK111"/>
  <c r="J110"/>
  <c i="5" r="BK125"/>
  <c r="BK112"/>
  <c r="J97"/>
  <c i="6" r="J92"/>
  <c r="BK118"/>
  <c r="J124"/>
  <c r="J91"/>
  <c i="7" r="BK87"/>
  <c r="J96"/>
  <c r="BK92"/>
  <c r="J97"/>
  <c i="8" r="BK90"/>
  <c r="J121"/>
  <c i="9" r="J97"/>
  <c r="J95"/>
  <c r="J126"/>
  <c i="10" r="J89"/>
  <c r="BK102"/>
  <c r="J92"/>
  <c i="11" r="J94"/>
  <c r="BK94"/>
  <c i="12" r="J91"/>
  <c r="J98"/>
  <c r="BK110"/>
  <c i="13" r="J119"/>
  <c r="BK96"/>
  <c r="BK104"/>
  <c i="14" r="BK115"/>
  <c r="J124"/>
  <c r="BK96"/>
  <c i="15" r="J92"/>
  <c r="BK122"/>
  <c i="16" r="BK106"/>
  <c r="BK112"/>
  <c r="J118"/>
  <c r="BK97"/>
  <c i="17" r="BK114"/>
  <c r="J146"/>
  <c r="J121"/>
  <c r="J107"/>
  <c i="18" r="BK145"/>
  <c r="BK146"/>
  <c r="J146"/>
  <c r="J105"/>
  <c i="19" r="BK96"/>
  <c r="J101"/>
  <c r="J86"/>
  <c i="20" r="BK115"/>
  <c r="BK124"/>
  <c i="21" r="BK134"/>
  <c r="J128"/>
  <c r="J101"/>
  <c i="22" r="J107"/>
  <c i="23" r="BK95"/>
  <c r="J113"/>
  <c i="24" r="J100"/>
  <c r="BK115"/>
  <c r="J112"/>
  <c r="BK97"/>
  <c i="25" r="BK91"/>
  <c i="26" r="J102"/>
  <c r="BK114"/>
  <c r="J105"/>
  <c i="27" r="BK94"/>
  <c i="29" r="BK87"/>
  <c i="2" r="J140"/>
  <c r="BK119"/>
  <c r="J103"/>
  <c r="BK93"/>
  <c i="3" r="J90"/>
  <c r="J114"/>
  <c i="4" r="J137"/>
  <c r="J115"/>
  <c r="J112"/>
  <c r="BK104"/>
  <c i="5" r="BK101"/>
  <c r="J115"/>
  <c r="BK95"/>
  <c i="7" r="J91"/>
  <c r="BK107"/>
  <c r="BK135"/>
  <c r="BK86"/>
  <c i="8" r="BK103"/>
  <c r="BK96"/>
  <c r="BK99"/>
  <c i="9" r="BK126"/>
  <c r="BK93"/>
  <c r="J113"/>
  <c i="10" r="BK110"/>
  <c r="J107"/>
  <c i="11" r="J127"/>
  <c r="BK104"/>
  <c r="BK95"/>
  <c r="BK98"/>
  <c i="12" r="J96"/>
  <c r="J121"/>
  <c r="BK94"/>
  <c r="BK92"/>
  <c i="13" r="J99"/>
  <c r="BK122"/>
  <c i="14" r="J94"/>
  <c r="J121"/>
  <c i="15" r="BK102"/>
  <c r="J86"/>
  <c i="16" r="J130"/>
  <c r="BK94"/>
  <c r="J86"/>
  <c i="17" r="J149"/>
  <c r="BK96"/>
  <c r="BK100"/>
  <c r="J100"/>
  <c i="18" r="J121"/>
  <c r="J117"/>
  <c r="BK86"/>
  <c r="BK90"/>
  <c i="19" r="J97"/>
  <c r="J99"/>
  <c i="20" r="J103"/>
  <c r="BK118"/>
  <c i="21" r="BK137"/>
  <c r="J134"/>
  <c r="J104"/>
  <c r="BK96"/>
  <c i="22" r="BK103"/>
  <c r="J94"/>
  <c i="23" r="BK113"/>
  <c r="BK86"/>
  <c i="24" r="BK130"/>
  <c r="J90"/>
  <c r="BK104"/>
  <c i="26" r="J132"/>
  <c r="BK105"/>
  <c r="BK107"/>
  <c i="27" r="J94"/>
  <c i="28" r="BK109"/>
  <c i="2" r="J141"/>
  <c r="J119"/>
  <c r="BK110"/>
  <c r="BK103"/>
  <c r="J100"/>
  <c i="3" r="J100"/>
  <c r="J123"/>
  <c r="BK100"/>
  <c i="4" r="BK112"/>
  <c r="BK110"/>
  <c r="BK133"/>
  <c r="BK96"/>
  <c i="5" r="J91"/>
  <c r="J96"/>
  <c r="J99"/>
  <c i="6" r="BK95"/>
  <c r="J93"/>
  <c r="BK87"/>
  <c r="BK94"/>
  <c i="7" r="BK114"/>
  <c r="J111"/>
  <c r="BK105"/>
  <c i="8" r="BK101"/>
  <c r="J98"/>
  <c r="J103"/>
  <c r="J100"/>
  <c i="9" r="BK91"/>
  <c r="J122"/>
  <c r="J104"/>
  <c i="10" r="J110"/>
  <c r="BK104"/>
  <c r="J87"/>
  <c i="11" r="BK86"/>
  <c r="J91"/>
  <c r="J99"/>
  <c i="12" r="BK93"/>
  <c r="J102"/>
  <c r="J90"/>
  <c r="J93"/>
  <c i="13" r="BK97"/>
  <c r="BK94"/>
  <c i="14" r="BK103"/>
  <c r="J91"/>
  <c r="BK95"/>
  <c r="BK100"/>
  <c i="15" r="BK90"/>
  <c i="16" r="J91"/>
  <c r="BK89"/>
  <c i="17" r="J111"/>
  <c r="J109"/>
  <c r="BK99"/>
  <c r="J114"/>
  <c i="18" r="J100"/>
  <c r="BK93"/>
  <c r="BK102"/>
  <c r="BK142"/>
  <c i="19" r="BK123"/>
  <c r="BK99"/>
  <c r="J100"/>
  <c i="20" r="J127"/>
  <c r="BK100"/>
  <c r="J112"/>
  <c i="21" r="J137"/>
  <c r="J93"/>
  <c r="BK125"/>
  <c i="22" r="BK107"/>
  <c r="BK99"/>
  <c i="23" r="J125"/>
  <c r="J107"/>
  <c r="J110"/>
  <c i="24" r="J93"/>
  <c r="BK93"/>
  <c i="25" r="J90"/>
  <c i="26" r="J107"/>
  <c r="J123"/>
  <c i="27" r="BK93"/>
  <c i="28" r="BK107"/>
  <c i="29" l="1" r="T79"/>
  <c i="2" r="P89"/>
  <c r="P88"/>
  <c r="P87"/>
  <c i="1" r="AU56"/>
  <c i="3" r="R85"/>
  <c i="4" r="P85"/>
  <c i="1" r="AU58"/>
  <c i="5" r="P85"/>
  <c i="1" r="AU59"/>
  <c i="6" r="BK85"/>
  <c r="J85"/>
  <c r="J63"/>
  <c i="7" r="T85"/>
  <c i="8" r="R85"/>
  <c i="9" r="BK85"/>
  <c r="J85"/>
  <c r="J63"/>
  <c i="10" r="BK85"/>
  <c r="J85"/>
  <c r="J63"/>
  <c i="11" r="BK85"/>
  <c r="J85"/>
  <c i="12" r="R85"/>
  <c i="13" r="P85"/>
  <c i="1" r="AU67"/>
  <c i="14" r="BK85"/>
  <c r="J85"/>
  <c i="15" r="R85"/>
  <c i="16" r="BK85"/>
  <c r="J85"/>
  <c r="J63"/>
  <c i="17" r="P85"/>
  <c i="1" r="AU73"/>
  <c i="18" r="R85"/>
  <c i="19" r="T85"/>
  <c i="20" r="T85"/>
  <c i="21" r="T85"/>
  <c i="22" r="P85"/>
  <c i="1" r="AU79"/>
  <c i="23" r="P85"/>
  <c i="1" r="AU80"/>
  <c i="24" r="P89"/>
  <c r="P88"/>
  <c r="P87"/>
  <c i="1" r="AU82"/>
  <c i="25" r="T89"/>
  <c r="T88"/>
  <c r="T87"/>
  <c i="26" r="R89"/>
  <c r="R88"/>
  <c r="R87"/>
  <c i="27" r="T85"/>
  <c i="28" r="T79"/>
  <c i="29" r="BK79"/>
  <c r="J79"/>
  <c i="2" r="R89"/>
  <c r="R88"/>
  <c r="R87"/>
  <c i="3" r="BK85"/>
  <c r="J85"/>
  <c r="J63"/>
  <c i="4" r="T85"/>
  <c i="5" r="BK85"/>
  <c r="J85"/>
  <c r="J63"/>
  <c i="6" r="T85"/>
  <c i="7" r="BK85"/>
  <c r="J85"/>
  <c r="J63"/>
  <c i="8" r="T85"/>
  <c i="9" r="R85"/>
  <c i="10" r="R85"/>
  <c i="11" r="P85"/>
  <c i="1" r="AU65"/>
  <c i="12" r="P85"/>
  <c i="1" r="AU66"/>
  <c i="13" r="R85"/>
  <c i="14" r="T85"/>
  <c i="15" r="T85"/>
  <c i="16" r="R85"/>
  <c i="17" r="R85"/>
  <c i="18" r="T85"/>
  <c i="19" r="BK85"/>
  <c r="J85"/>
  <c r="J63"/>
  <c i="20" r="BK85"/>
  <c r="J85"/>
  <c r="J63"/>
  <c i="21" r="R85"/>
  <c i="22" r="BK85"/>
  <c r="J85"/>
  <c r="J63"/>
  <c i="23" r="R85"/>
  <c i="24" r="R89"/>
  <c r="R88"/>
  <c r="R87"/>
  <c i="25" r="P89"/>
  <c r="P88"/>
  <c r="P87"/>
  <c i="1" r="AU83"/>
  <c i="26" r="BK89"/>
  <c r="J89"/>
  <c r="J65"/>
  <c i="27" r="R85"/>
  <c i="28" r="P79"/>
  <c i="1" r="AU87"/>
  <c i="29" r="R79"/>
  <c i="2" r="T89"/>
  <c r="T88"/>
  <c r="T87"/>
  <c i="3" r="T85"/>
  <c i="4" r="BK85"/>
  <c r="J85"/>
  <c r="J63"/>
  <c i="5" r="R85"/>
  <c i="6" r="P85"/>
  <c i="1" r="AU60"/>
  <c i="7" r="P85"/>
  <c i="1" r="AU61"/>
  <c i="8" r="P85"/>
  <c i="1" r="AU62"/>
  <c i="9" r="T85"/>
  <c i="10" r="T85"/>
  <c i="11" r="T85"/>
  <c i="12" r="BK85"/>
  <c r="J85"/>
  <c r="J63"/>
  <c i="13" r="BK85"/>
  <c r="J85"/>
  <c r="J63"/>
  <c i="14" r="R85"/>
  <c i="15" r="P85"/>
  <c i="1" r="AU70"/>
  <c i="16" r="P85"/>
  <c i="1" r="AU71"/>
  <c i="17" r="BK85"/>
  <c r="J85"/>
  <c r="J63"/>
  <c i="18" r="BK85"/>
  <c r="J85"/>
  <c r="J63"/>
  <c i="19" r="R85"/>
  <c i="20" r="P85"/>
  <c i="1" r="AU76"/>
  <c i="21" r="P85"/>
  <c i="1" r="AU77"/>
  <c i="22" r="R85"/>
  <c i="23" r="BK85"/>
  <c r="J85"/>
  <c r="J63"/>
  <c i="24" r="T89"/>
  <c r="T88"/>
  <c r="T87"/>
  <c i="25" r="R89"/>
  <c r="R88"/>
  <c r="R87"/>
  <c i="26" r="P89"/>
  <c r="P88"/>
  <c r="P87"/>
  <c i="1" r="AU85"/>
  <c i="27" r="P85"/>
  <c i="1" r="AU86"/>
  <c i="28" r="R79"/>
  <c i="29" r="P79"/>
  <c i="1" r="AU88"/>
  <c i="2" r="BK89"/>
  <c r="J89"/>
  <c r="J65"/>
  <c i="3" r="P85"/>
  <c i="1" r="AU57"/>
  <c i="4" r="R85"/>
  <c i="5" r="T85"/>
  <c i="6" r="R85"/>
  <c i="7" r="R85"/>
  <c i="8" r="BK85"/>
  <c r="J85"/>
  <c r="J63"/>
  <c i="9" r="P85"/>
  <c i="1" r="AU63"/>
  <c i="10" r="P85"/>
  <c i="1" r="AU64"/>
  <c i="11" r="R85"/>
  <c i="12" r="T85"/>
  <c i="13" r="T85"/>
  <c i="14" r="P85"/>
  <c i="1" r="AU68"/>
  <c i="15" r="BK85"/>
  <c r="J85"/>
  <c r="J63"/>
  <c i="16" r="T85"/>
  <c i="17" r="T85"/>
  <c i="18" r="P85"/>
  <c i="1" r="AU74"/>
  <c i="19" r="P85"/>
  <c i="1" r="AU75"/>
  <c i="20" r="R85"/>
  <c i="21" r="BK85"/>
  <c r="J85"/>
  <c r="J63"/>
  <c i="22" r="T85"/>
  <c i="23" r="T85"/>
  <c i="24" r="BK89"/>
  <c r="J89"/>
  <c r="J65"/>
  <c i="25" r="BK89"/>
  <c r="J89"/>
  <c r="J65"/>
  <c i="26" r="T89"/>
  <c r="T88"/>
  <c r="T87"/>
  <c i="27" r="BK85"/>
  <c r="J85"/>
  <c r="J63"/>
  <c i="28" r="BK79"/>
  <c r="J79"/>
  <c r="J59"/>
  <c i="29" r="J52"/>
  <c r="F55"/>
  <c r="BE80"/>
  <c r="BE81"/>
  <c r="E48"/>
  <c r="J54"/>
  <c r="F54"/>
  <c r="BE86"/>
  <c r="J55"/>
  <c r="BE87"/>
  <c i="28" r="E48"/>
  <c r="F54"/>
  <c r="J76"/>
  <c r="J52"/>
  <c r="F55"/>
  <c r="J54"/>
  <c r="BE80"/>
  <c r="BE109"/>
  <c r="BE101"/>
  <c r="BE103"/>
  <c r="BE107"/>
  <c i="27" r="J58"/>
  <c r="F81"/>
  <c r="BE90"/>
  <c r="E50"/>
  <c r="J56"/>
  <c r="J59"/>
  <c r="BE88"/>
  <c r="BE94"/>
  <c r="F82"/>
  <c r="BE86"/>
  <c r="BE89"/>
  <c r="BE93"/>
  <c r="BE87"/>
  <c r="BE92"/>
  <c i="26" r="J56"/>
  <c r="F59"/>
  <c r="E75"/>
  <c r="J83"/>
  <c r="J84"/>
  <c r="BE90"/>
  <c r="BE109"/>
  <c r="BE120"/>
  <c r="BE123"/>
  <c r="BE127"/>
  <c r="BE129"/>
  <c r="BE131"/>
  <c r="BE137"/>
  <c i="25" r="BK88"/>
  <c r="J88"/>
  <c r="J64"/>
  <c i="26" r="F58"/>
  <c r="BE97"/>
  <c r="BE100"/>
  <c r="BE104"/>
  <c r="BE105"/>
  <c r="BE113"/>
  <c r="BE117"/>
  <c r="BE98"/>
  <c r="BE107"/>
  <c r="BE110"/>
  <c r="BE112"/>
  <c r="BE132"/>
  <c r="BE135"/>
  <c r="BE95"/>
  <c r="BE102"/>
  <c r="BE114"/>
  <c i="25" r="F83"/>
  <c r="J84"/>
  <c r="BE97"/>
  <c r="J83"/>
  <c r="BE90"/>
  <c r="BE94"/>
  <c r="BE95"/>
  <c r="E50"/>
  <c r="BE91"/>
  <c r="BE92"/>
  <c r="BE96"/>
  <c r="J56"/>
  <c r="F59"/>
  <c i="24" r="J56"/>
  <c r="F83"/>
  <c r="BE98"/>
  <c r="BE103"/>
  <c r="BE109"/>
  <c r="BE112"/>
  <c r="BE115"/>
  <c r="J83"/>
  <c r="BE90"/>
  <c r="BE92"/>
  <c r="BE93"/>
  <c r="BE95"/>
  <c r="BE97"/>
  <c r="BE100"/>
  <c r="BE105"/>
  <c r="BE106"/>
  <c r="BE119"/>
  <c r="BE127"/>
  <c r="F59"/>
  <c r="E75"/>
  <c r="J84"/>
  <c r="BE96"/>
  <c r="BE101"/>
  <c r="BE102"/>
  <c r="BE104"/>
  <c r="BE130"/>
  <c r="BE123"/>
  <c r="BE125"/>
  <c i="23" r="J59"/>
  <c r="F81"/>
  <c r="BE95"/>
  <c r="BE105"/>
  <c r="BE107"/>
  <c r="BE113"/>
  <c r="J58"/>
  <c r="F82"/>
  <c r="BE93"/>
  <c r="BE96"/>
  <c r="BE103"/>
  <c r="BE125"/>
  <c r="J79"/>
  <c r="BE86"/>
  <c r="BE90"/>
  <c r="BE94"/>
  <c r="BE97"/>
  <c r="BE110"/>
  <c r="E50"/>
  <c r="BE99"/>
  <c r="BE100"/>
  <c r="BE102"/>
  <c r="BE119"/>
  <c r="BE122"/>
  <c i="22" r="J56"/>
  <c r="E73"/>
  <c r="F82"/>
  <c r="BE86"/>
  <c r="BE101"/>
  <c r="BE110"/>
  <c r="J59"/>
  <c r="BE94"/>
  <c r="BE106"/>
  <c r="BE107"/>
  <c r="BE122"/>
  <c r="F58"/>
  <c r="BE93"/>
  <c r="BE97"/>
  <c r="BE99"/>
  <c r="BE116"/>
  <c r="BE119"/>
  <c r="J58"/>
  <c r="BE88"/>
  <c r="BE91"/>
  <c r="BE92"/>
  <c r="BE96"/>
  <c r="BE103"/>
  <c i="21" r="E50"/>
  <c r="J58"/>
  <c r="BE86"/>
  <c r="BE93"/>
  <c r="BE94"/>
  <c r="BE97"/>
  <c r="BE99"/>
  <c r="BE134"/>
  <c r="J56"/>
  <c r="J59"/>
  <c r="F82"/>
  <c r="BE95"/>
  <c r="BE101"/>
  <c r="BE107"/>
  <c r="BE109"/>
  <c r="BE113"/>
  <c r="BE125"/>
  <c r="BE128"/>
  <c r="BE131"/>
  <c r="BE137"/>
  <c r="F58"/>
  <c r="BE102"/>
  <c r="BE111"/>
  <c r="BE90"/>
  <c r="BE96"/>
  <c r="BE103"/>
  <c r="BE104"/>
  <c r="BE106"/>
  <c r="BE116"/>
  <c r="BE119"/>
  <c r="BE138"/>
  <c i="20" r="J56"/>
  <c r="J59"/>
  <c r="E73"/>
  <c r="F81"/>
  <c r="BE94"/>
  <c r="BE98"/>
  <c r="BE100"/>
  <c r="BE105"/>
  <c r="BE107"/>
  <c r="BE115"/>
  <c r="J58"/>
  <c r="F82"/>
  <c r="BE86"/>
  <c r="BE95"/>
  <c r="BE97"/>
  <c r="BE102"/>
  <c r="BE103"/>
  <c r="BE93"/>
  <c r="BE109"/>
  <c r="BE112"/>
  <c r="BE113"/>
  <c r="BE118"/>
  <c r="BE124"/>
  <c r="BE127"/>
  <c r="BE90"/>
  <c r="BE114"/>
  <c i="19" r="E50"/>
  <c r="J56"/>
  <c r="F59"/>
  <c r="F81"/>
  <c r="BE93"/>
  <c r="BE96"/>
  <c r="BE90"/>
  <c r="BE105"/>
  <c r="BE107"/>
  <c r="BE109"/>
  <c r="BE117"/>
  <c r="J59"/>
  <c r="J81"/>
  <c r="BE94"/>
  <c r="BE100"/>
  <c r="BE101"/>
  <c r="BE102"/>
  <c r="BE104"/>
  <c r="BE111"/>
  <c r="BE86"/>
  <c r="BE97"/>
  <c r="BE99"/>
  <c r="BE114"/>
  <c r="BE123"/>
  <c r="BE126"/>
  <c i="18" r="J56"/>
  <c r="E73"/>
  <c r="F81"/>
  <c r="BE101"/>
  <c r="BE102"/>
  <c r="BE117"/>
  <c r="BE139"/>
  <c r="F59"/>
  <c r="J81"/>
  <c r="BE93"/>
  <c r="BE95"/>
  <c r="BE104"/>
  <c r="BE106"/>
  <c r="BE112"/>
  <c r="BE121"/>
  <c r="J82"/>
  <c r="BE90"/>
  <c r="BE96"/>
  <c r="BE98"/>
  <c r="BE99"/>
  <c r="BE100"/>
  <c r="BE109"/>
  <c r="BE110"/>
  <c r="BE124"/>
  <c r="BE86"/>
  <c r="BE105"/>
  <c r="BE107"/>
  <c r="BE111"/>
  <c r="BE114"/>
  <c r="BE115"/>
  <c r="BE119"/>
  <c r="BE127"/>
  <c r="BE133"/>
  <c r="BE136"/>
  <c r="BE142"/>
  <c r="BE145"/>
  <c r="BE146"/>
  <c r="BE149"/>
  <c i="17" r="F58"/>
  <c r="J59"/>
  <c r="J79"/>
  <c r="F82"/>
  <c r="BE120"/>
  <c r="BE146"/>
  <c r="J58"/>
  <c r="E73"/>
  <c r="BE86"/>
  <c r="BE90"/>
  <c r="BE95"/>
  <c r="BE96"/>
  <c r="BE100"/>
  <c r="BE104"/>
  <c r="BE109"/>
  <c r="BE111"/>
  <c r="BE112"/>
  <c r="BE116"/>
  <c r="BE119"/>
  <c r="BE121"/>
  <c r="BE122"/>
  <c r="BE127"/>
  <c r="BE136"/>
  <c r="BE93"/>
  <c r="BE102"/>
  <c r="BE105"/>
  <c r="BE106"/>
  <c r="BE107"/>
  <c r="BE114"/>
  <c r="BE124"/>
  <c r="BE139"/>
  <c r="BE142"/>
  <c r="BE145"/>
  <c r="BE98"/>
  <c r="BE99"/>
  <c r="BE101"/>
  <c r="BE133"/>
  <c r="BE149"/>
  <c i="16" r="J56"/>
  <c r="E73"/>
  <c r="BE87"/>
  <c r="BE93"/>
  <c r="BE101"/>
  <c r="BE112"/>
  <c r="BE118"/>
  <c r="BE131"/>
  <c r="J58"/>
  <c r="J59"/>
  <c r="BE86"/>
  <c r="BE89"/>
  <c r="BE92"/>
  <c r="BE109"/>
  <c r="BE121"/>
  <c r="BE127"/>
  <c r="BE130"/>
  <c r="F59"/>
  <c r="BE102"/>
  <c r="BE105"/>
  <c r="BE106"/>
  <c r="BE134"/>
  <c r="F58"/>
  <c r="BE91"/>
  <c r="BE94"/>
  <c r="BE95"/>
  <c r="BE96"/>
  <c r="BE97"/>
  <c r="BE98"/>
  <c r="BE99"/>
  <c r="BE104"/>
  <c r="BE107"/>
  <c r="BE124"/>
  <c i="15" r="J56"/>
  <c r="BE87"/>
  <c r="BE98"/>
  <c r="BE101"/>
  <c r="BE107"/>
  <c r="BE113"/>
  <c r="E50"/>
  <c r="F58"/>
  <c r="J59"/>
  <c r="F82"/>
  <c r="BE86"/>
  <c r="BE91"/>
  <c r="BE104"/>
  <c r="BE116"/>
  <c r="BE126"/>
  <c i="14" r="J63"/>
  <c i="15" r="J58"/>
  <c r="BE89"/>
  <c r="BE90"/>
  <c r="BE94"/>
  <c r="BE96"/>
  <c r="BE97"/>
  <c r="BE102"/>
  <c r="BE119"/>
  <c r="BE122"/>
  <c r="BE125"/>
  <c r="BE92"/>
  <c r="BE93"/>
  <c r="BE95"/>
  <c r="BE100"/>
  <c i="14" r="F59"/>
  <c r="J81"/>
  <c r="BE86"/>
  <c r="BE91"/>
  <c r="BE92"/>
  <c r="BE101"/>
  <c r="E50"/>
  <c r="J56"/>
  <c r="J59"/>
  <c r="BE87"/>
  <c r="BE93"/>
  <c r="BE102"/>
  <c r="F58"/>
  <c r="BE90"/>
  <c r="BE97"/>
  <c r="BE103"/>
  <c r="BE94"/>
  <c r="BE95"/>
  <c r="BE96"/>
  <c r="BE99"/>
  <c r="BE100"/>
  <c r="BE106"/>
  <c r="BE112"/>
  <c r="BE115"/>
  <c r="BE118"/>
  <c r="BE121"/>
  <c r="BE124"/>
  <c r="BE125"/>
  <c i="13" r="E50"/>
  <c r="J59"/>
  <c r="J79"/>
  <c r="F82"/>
  <c r="BE86"/>
  <c r="BE97"/>
  <c r="BE103"/>
  <c r="BE104"/>
  <c r="BE107"/>
  <c r="BE113"/>
  <c r="BE116"/>
  <c r="BE119"/>
  <c r="BE126"/>
  <c r="F58"/>
  <c r="BE87"/>
  <c r="BE95"/>
  <c r="BE102"/>
  <c r="BE125"/>
  <c r="BE98"/>
  <c r="BE100"/>
  <c r="BE122"/>
  <c r="J58"/>
  <c r="BE90"/>
  <c r="BE92"/>
  <c r="BE94"/>
  <c r="BE96"/>
  <c r="BE99"/>
  <c i="12" r="BE100"/>
  <c r="BE108"/>
  <c r="BE121"/>
  <c r="BE130"/>
  <c i="11" r="J63"/>
  <c i="12" r="J56"/>
  <c r="J58"/>
  <c r="E73"/>
  <c r="F81"/>
  <c r="J82"/>
  <c r="BE87"/>
  <c r="BE91"/>
  <c r="BE92"/>
  <c r="BE96"/>
  <c r="BE104"/>
  <c r="BE124"/>
  <c r="BE134"/>
  <c r="F59"/>
  <c r="BE90"/>
  <c r="BE93"/>
  <c r="BE94"/>
  <c r="BE98"/>
  <c r="BE99"/>
  <c r="BE105"/>
  <c r="BE137"/>
  <c r="BE86"/>
  <c r="BE101"/>
  <c r="BE102"/>
  <c r="BE106"/>
  <c r="BE110"/>
  <c r="BE112"/>
  <c r="BE115"/>
  <c r="BE127"/>
  <c r="BE133"/>
  <c i="11" r="F58"/>
  <c r="F59"/>
  <c r="BE87"/>
  <c r="BE97"/>
  <c r="BE115"/>
  <c r="BE121"/>
  <c r="BE124"/>
  <c r="E73"/>
  <c r="J79"/>
  <c r="BE90"/>
  <c r="BE92"/>
  <c r="BE96"/>
  <c r="BE98"/>
  <c r="BE103"/>
  <c r="BE104"/>
  <c r="BE106"/>
  <c r="BE109"/>
  <c r="BE118"/>
  <c r="BE127"/>
  <c r="BE130"/>
  <c r="J59"/>
  <c r="BE86"/>
  <c r="BE91"/>
  <c r="BE93"/>
  <c r="BE99"/>
  <c r="BE101"/>
  <c r="J58"/>
  <c r="BE94"/>
  <c r="BE95"/>
  <c r="BE102"/>
  <c i="10" r="E50"/>
  <c r="F81"/>
  <c r="BE89"/>
  <c r="BE99"/>
  <c r="J79"/>
  <c r="F82"/>
  <c r="BE86"/>
  <c r="BE87"/>
  <c r="BE91"/>
  <c r="BE92"/>
  <c r="BE96"/>
  <c r="BE110"/>
  <c r="BE111"/>
  <c r="J58"/>
  <c r="J59"/>
  <c r="BE94"/>
  <c r="BE98"/>
  <c r="BE100"/>
  <c r="BE103"/>
  <c r="BE104"/>
  <c r="BE90"/>
  <c r="BE93"/>
  <c r="BE97"/>
  <c r="BE102"/>
  <c r="BE107"/>
  <c i="9" r="J58"/>
  <c r="E73"/>
  <c r="BE87"/>
  <c r="BE90"/>
  <c r="BE94"/>
  <c r="BE97"/>
  <c r="BE98"/>
  <c r="BE113"/>
  <c r="BE116"/>
  <c r="J56"/>
  <c r="F82"/>
  <c r="BE86"/>
  <c r="BE91"/>
  <c r="BE99"/>
  <c r="BE107"/>
  <c r="BE125"/>
  <c r="F58"/>
  <c r="BE95"/>
  <c r="BE96"/>
  <c r="BE101"/>
  <c r="BE102"/>
  <c r="BE103"/>
  <c r="BE119"/>
  <c r="BE122"/>
  <c r="BE126"/>
  <c r="J59"/>
  <c r="BE92"/>
  <c r="BE93"/>
  <c r="BE104"/>
  <c i="8" r="F58"/>
  <c r="J59"/>
  <c r="J81"/>
  <c r="BE86"/>
  <c r="BE96"/>
  <c r="BE103"/>
  <c r="BE106"/>
  <c r="BE108"/>
  <c r="E50"/>
  <c r="J56"/>
  <c r="F82"/>
  <c r="BE93"/>
  <c r="BE97"/>
  <c r="BE98"/>
  <c r="BE107"/>
  <c r="BE118"/>
  <c r="BE90"/>
  <c r="BE95"/>
  <c r="BE99"/>
  <c r="BE100"/>
  <c r="BE104"/>
  <c r="BE109"/>
  <c r="BE121"/>
  <c r="BE124"/>
  <c r="BE127"/>
  <c r="BE101"/>
  <c r="BE102"/>
  <c r="BE112"/>
  <c r="BE130"/>
  <c r="BE133"/>
  <c i="7" r="F59"/>
  <c r="J79"/>
  <c r="BE90"/>
  <c r="BE92"/>
  <c r="BE93"/>
  <c r="BE96"/>
  <c r="BE97"/>
  <c r="BE112"/>
  <c r="J81"/>
  <c r="J82"/>
  <c r="BE94"/>
  <c r="BE102"/>
  <c r="BE106"/>
  <c r="BE109"/>
  <c r="BE110"/>
  <c r="BE111"/>
  <c r="BE114"/>
  <c r="BE117"/>
  <c r="BE129"/>
  <c r="F58"/>
  <c r="BE86"/>
  <c r="BE87"/>
  <c r="BE98"/>
  <c r="BE100"/>
  <c r="BE105"/>
  <c r="BE136"/>
  <c r="E50"/>
  <c r="BE91"/>
  <c r="BE103"/>
  <c r="BE104"/>
  <c r="BE107"/>
  <c r="BE123"/>
  <c r="BE126"/>
  <c r="BE132"/>
  <c r="BE135"/>
  <c r="BE139"/>
  <c i="6" r="E50"/>
  <c r="F58"/>
  <c r="F59"/>
  <c r="BE87"/>
  <c r="BE97"/>
  <c r="BE103"/>
  <c r="J59"/>
  <c r="BE92"/>
  <c r="BE94"/>
  <c r="BE95"/>
  <c r="BE100"/>
  <c r="BE102"/>
  <c r="BE121"/>
  <c r="BE124"/>
  <c r="J56"/>
  <c r="J81"/>
  <c r="BE86"/>
  <c r="BE90"/>
  <c r="BE91"/>
  <c r="BE112"/>
  <c r="BE93"/>
  <c r="BE96"/>
  <c r="BE99"/>
  <c r="BE101"/>
  <c r="BE106"/>
  <c r="BE115"/>
  <c r="BE118"/>
  <c r="BE125"/>
  <c i="5" r="E50"/>
  <c r="F58"/>
  <c r="J59"/>
  <c r="F82"/>
  <c r="BE94"/>
  <c r="BE96"/>
  <c r="BE112"/>
  <c r="BE124"/>
  <c r="J56"/>
  <c r="BE86"/>
  <c r="BE90"/>
  <c r="BE91"/>
  <c r="BE93"/>
  <c r="BE97"/>
  <c r="BE102"/>
  <c r="BE115"/>
  <c r="BE118"/>
  <c r="BE125"/>
  <c r="J58"/>
  <c r="BE87"/>
  <c r="BE92"/>
  <c r="BE95"/>
  <c r="BE99"/>
  <c r="BE100"/>
  <c r="BE101"/>
  <c r="BE103"/>
  <c r="BE106"/>
  <c r="BE121"/>
  <c i="4" r="F58"/>
  <c r="E73"/>
  <c r="J82"/>
  <c r="BE86"/>
  <c r="BE87"/>
  <c r="BE111"/>
  <c r="F59"/>
  <c r="J79"/>
  <c r="J81"/>
  <c r="BE99"/>
  <c r="BE101"/>
  <c r="BE112"/>
  <c r="BE113"/>
  <c r="BE115"/>
  <c r="BE124"/>
  <c r="BE127"/>
  <c r="BE92"/>
  <c r="BE94"/>
  <c r="BE96"/>
  <c r="BE98"/>
  <c r="BE102"/>
  <c r="BE103"/>
  <c r="BE104"/>
  <c r="BE105"/>
  <c r="BE110"/>
  <c r="BE130"/>
  <c r="BE133"/>
  <c r="BE137"/>
  <c r="BE89"/>
  <c r="BE91"/>
  <c r="BE97"/>
  <c r="BE107"/>
  <c r="BE108"/>
  <c r="BE118"/>
  <c r="BE136"/>
  <c r="BE140"/>
  <c i="3" r="F59"/>
  <c r="E73"/>
  <c r="F81"/>
  <c r="BE91"/>
  <c r="BE92"/>
  <c r="BE94"/>
  <c r="BE96"/>
  <c r="BE102"/>
  <c r="BE105"/>
  <c r="BE120"/>
  <c r="BE123"/>
  <c r="BE86"/>
  <c r="BE87"/>
  <c r="BE90"/>
  <c r="BE97"/>
  <c r="BE99"/>
  <c r="BE103"/>
  <c r="BE108"/>
  <c r="BE117"/>
  <c r="BE126"/>
  <c r="BE127"/>
  <c r="J56"/>
  <c r="J59"/>
  <c r="BE93"/>
  <c r="BE95"/>
  <c r="J58"/>
  <c r="BE100"/>
  <c r="BE101"/>
  <c r="BE114"/>
  <c i="2" r="BE134"/>
  <c r="E50"/>
  <c r="J56"/>
  <c r="F58"/>
  <c r="J58"/>
  <c r="F59"/>
  <c r="J59"/>
  <c r="BE90"/>
  <c r="BE91"/>
  <c r="BE93"/>
  <c r="BE95"/>
  <c r="BE96"/>
  <c r="BE98"/>
  <c r="BE100"/>
  <c r="BE101"/>
  <c r="BE102"/>
  <c r="BE103"/>
  <c r="BE104"/>
  <c r="BE105"/>
  <c r="BE106"/>
  <c r="BE107"/>
  <c r="BE109"/>
  <c r="BE110"/>
  <c r="BE112"/>
  <c r="BE114"/>
  <c r="BE116"/>
  <c r="BE117"/>
  <c r="BE119"/>
  <c r="BE122"/>
  <c r="BE137"/>
  <c r="BE140"/>
  <c r="BE128"/>
  <c r="BE141"/>
  <c r="BE131"/>
  <c r="BE144"/>
  <c i="4" r="F38"/>
  <c i="1" r="BC58"/>
  <c i="7" r="F37"/>
  <c i="1" r="BB61"/>
  <c i="11" r="F37"/>
  <c i="1" r="BB65"/>
  <c i="13" r="J32"/>
  <c i="14" r="F38"/>
  <c i="1" r="BC68"/>
  <c i="18" r="J36"/>
  <c i="1" r="AW74"/>
  <c i="21" r="F37"/>
  <c i="1" r="BB77"/>
  <c i="23" r="J32"/>
  <c i="24" r="F38"/>
  <c i="1" r="BC82"/>
  <c i="27" r="F38"/>
  <c i="1" r="BC86"/>
  <c i="2" r="F36"/>
  <c i="1" r="BA56"/>
  <c i="6" r="J32"/>
  <c i="7" r="F39"/>
  <c i="1" r="BD61"/>
  <c i="10" r="J32"/>
  <c i="12" r="J36"/>
  <c i="1" r="AW66"/>
  <c i="16" r="F37"/>
  <c i="1" r="BB71"/>
  <c i="18" r="F39"/>
  <c i="1" r="BD74"/>
  <c i="23" r="J36"/>
  <c i="1" r="AW80"/>
  <c i="26" r="F39"/>
  <c i="1" r="BD85"/>
  <c i="3" r="F36"/>
  <c i="1" r="BA57"/>
  <c i="5" r="F37"/>
  <c i="1" r="BB59"/>
  <c i="8" r="F37"/>
  <c i="1" r="BB62"/>
  <c i="10" r="F39"/>
  <c i="1" r="BD64"/>
  <c i="14" r="F37"/>
  <c i="1" r="BB68"/>
  <c i="15" r="J32"/>
  <c i="17" r="F38"/>
  <c i="1" r="BC73"/>
  <c i="20" r="J32"/>
  <c i="21" r="J32"/>
  <c i="23" r="F38"/>
  <c i="1" r="BC80"/>
  <c i="27" r="F36"/>
  <c i="1" r="BA86"/>
  <c i="2" r="J36"/>
  <c i="1" r="AW56"/>
  <c i="4" r="J32"/>
  <c i="5" r="F36"/>
  <c i="1" r="BA59"/>
  <c i="5" r="F38"/>
  <c i="1" r="BC59"/>
  <c i="8" r="J32"/>
  <c i="10" r="F36"/>
  <c i="1" r="BA64"/>
  <c i="11" r="J36"/>
  <c i="1" r="AW65"/>
  <c i="13" r="F38"/>
  <c i="1" r="BC67"/>
  <c i="17" r="J36"/>
  <c i="1" r="AW73"/>
  <c i="20" r="F39"/>
  <c i="1" r="BD76"/>
  <c i="24" r="F39"/>
  <c i="1" r="BD82"/>
  <c i="27" r="J32"/>
  <c i="29" r="F36"/>
  <c i="1" r="BC88"/>
  <c i="3" r="J32"/>
  <c i="5" r="J36"/>
  <c i="1" r="AW59"/>
  <c i="7" r="J32"/>
  <c i="8" r="F38"/>
  <c i="1" r="BC62"/>
  <c i="10" r="F38"/>
  <c i="1" r="BC64"/>
  <c i="13" r="F37"/>
  <c i="1" r="BB67"/>
  <c i="15" r="F38"/>
  <c i="1" r="BC70"/>
  <c i="19" r="F36"/>
  <c i="1" r="BA75"/>
  <c i="22" r="F39"/>
  <c i="1" r="BD79"/>
  <c i="26" r="F38"/>
  <c i="1" r="BC85"/>
  <c i="29" r="F37"/>
  <c i="1" r="BD88"/>
  <c i="3" r="F37"/>
  <c i="1" r="BB57"/>
  <c i="5" r="F39"/>
  <c i="1" r="BD59"/>
  <c i="9" r="J36"/>
  <c i="1" r="AW63"/>
  <c i="13" r="J36"/>
  <c i="1" r="AW67"/>
  <c i="15" r="F39"/>
  <c i="1" r="BD70"/>
  <c i="17" r="F36"/>
  <c i="1" r="BA73"/>
  <c i="21" r="F39"/>
  <c i="1" r="BD77"/>
  <c i="25" r="F38"/>
  <c i="1" r="BC83"/>
  <c i="28" r="F36"/>
  <c i="1" r="BC87"/>
  <c i="11" r="J32"/>
  <c i="29" r="J30"/>
  <c i="2" r="F38"/>
  <c i="1" r="BC56"/>
  <c i="7" r="F36"/>
  <c i="1" r="BA61"/>
  <c i="9" r="J32"/>
  <c i="12" r="F36"/>
  <c i="1" r="BA66"/>
  <c i="12" r="F39"/>
  <c i="1" r="BD66"/>
  <c i="16" r="F36"/>
  <c i="1" r="BA71"/>
  <c i="19" r="F39"/>
  <c i="1" r="BD75"/>
  <c i="21" r="F38"/>
  <c i="1" r="BC77"/>
  <c i="25" r="F37"/>
  <c i="1" r="BB83"/>
  <c i="28" r="J34"/>
  <c i="1" r="AW87"/>
  <c i="3" r="F38"/>
  <c i="1" r="BC57"/>
  <c i="5" r="J32"/>
  <c i="6" r="J36"/>
  <c i="1" r="AW60"/>
  <c i="8" r="F36"/>
  <c i="1" r="BA62"/>
  <c i="11" r="F38"/>
  <c i="1" r="BC65"/>
  <c i="15" r="J36"/>
  <c i="1" r="AW70"/>
  <c i="17" r="J32"/>
  <c i="18" r="F37"/>
  <c i="1" r="BB74"/>
  <c i="25" r="J36"/>
  <c i="1" r="AW83"/>
  <c i="26" r="J36"/>
  <c i="1" r="AW85"/>
  <c i="28" r="J30"/>
  <c i="3" r="J36"/>
  <c i="1" r="AW57"/>
  <c i="6" r="F36"/>
  <c i="1" r="BA60"/>
  <c i="9" r="F39"/>
  <c i="1" r="BD63"/>
  <c i="13" r="F36"/>
  <c i="1" r="BA67"/>
  <c i="17" r="F39"/>
  <c i="1" r="BD73"/>
  <c i="20" r="F36"/>
  <c i="1" r="BA76"/>
  <c i="23" r="F39"/>
  <c i="1" r="BD80"/>
  <c i="27" r="J36"/>
  <c i="1" r="AW86"/>
  <c i="28" r="F34"/>
  <c i="1" r="BA87"/>
  <c i="14" r="J32"/>
  <c i="4" r="F37"/>
  <c i="1" r="BB58"/>
  <c i="8" r="J36"/>
  <c i="1" r="AW62"/>
  <c i="11" r="F39"/>
  <c i="1" r="BD65"/>
  <c i="16" r="F38"/>
  <c i="1" r="BC71"/>
  <c i="19" r="F38"/>
  <c i="1" r="BC75"/>
  <c i="20" r="J36"/>
  <c i="1" r="AW76"/>
  <c i="24" r="J36"/>
  <c i="1" r="AW82"/>
  <c i="26" r="F36"/>
  <c i="1" r="BA85"/>
  <c i="3" r="F39"/>
  <c i="1" r="BD57"/>
  <c i="6" r="F38"/>
  <c i="1" r="BC60"/>
  <c i="9" r="F36"/>
  <c i="1" r="BA63"/>
  <c i="9" r="F37"/>
  <c i="1" r="BB63"/>
  <c i="13" r="F39"/>
  <c i="1" r="BD67"/>
  <c i="15" r="F37"/>
  <c i="1" r="BB70"/>
  <c i="19" r="J36"/>
  <c i="1" r="AW75"/>
  <c i="20" r="F37"/>
  <c i="1" r="BB76"/>
  <c i="23" r="F36"/>
  <c i="1" r="BA80"/>
  <c i="24" r="F36"/>
  <c i="1" r="BA82"/>
  <c i="26" r="F37"/>
  <c i="1" r="BB85"/>
  <c i="4" r="J36"/>
  <c i="1" r="AW58"/>
  <c i="7" r="J36"/>
  <c i="1" r="AW61"/>
  <c i="9" r="F38"/>
  <c i="1" r="BC63"/>
  <c i="12" r="J32"/>
  <c i="14" r="F39"/>
  <c i="1" r="BD68"/>
  <c i="18" r="F36"/>
  <c i="1" r="BA74"/>
  <c i="21" r="J36"/>
  <c i="1" r="AW77"/>
  <c i="22" r="F36"/>
  <c i="1" r="BA79"/>
  <c i="22" r="F37"/>
  <c i="1" r="BB79"/>
  <c i="27" r="F37"/>
  <c i="1" r="BB86"/>
  <c i="28" r="F37"/>
  <c i="1" r="BD87"/>
  <c i="2" r="F39"/>
  <c i="1" r="BD56"/>
  <c i="6" r="F37"/>
  <c i="1" r="BB60"/>
  <c i="10" r="F37"/>
  <c i="1" r="BB64"/>
  <c i="12" r="F37"/>
  <c i="1" r="BB66"/>
  <c i="16" r="F39"/>
  <c i="1" r="BD71"/>
  <c i="19" r="F37"/>
  <c i="1" r="BB75"/>
  <c i="21" r="F36"/>
  <c i="1" r="BA77"/>
  <c i="24" r="F37"/>
  <c i="1" r="BB82"/>
  <c i="29" r="J34"/>
  <c i="1" r="AW88"/>
  <c i="2" r="F37"/>
  <c i="1" r="BB56"/>
  <c i="6" r="F39"/>
  <c i="1" r="BD60"/>
  <c i="10" r="J36"/>
  <c i="1" r="AW64"/>
  <c i="14" r="J36"/>
  <c i="1" r="AW68"/>
  <c i="16" r="J32"/>
  <c i="17" r="F37"/>
  <c i="1" r="BB73"/>
  <c i="19" r="J32"/>
  <c i="22" r="J36"/>
  <c i="1" r="AW79"/>
  <c i="25" r="F36"/>
  <c i="1" r="BA83"/>
  <c i="29" r="F35"/>
  <c i="1" r="BB88"/>
  <c i="29" r="F34"/>
  <c i="1" r="BA88"/>
  <c r="AS54"/>
  <c i="4" r="F39"/>
  <c i="1" r="BD58"/>
  <c i="7" r="F38"/>
  <c i="1" r="BC61"/>
  <c i="11" r="F36"/>
  <c i="1" r="BA65"/>
  <c i="14" r="F36"/>
  <c i="1" r="BA68"/>
  <c i="15" r="F36"/>
  <c i="1" r="BA70"/>
  <c i="18" r="F38"/>
  <c i="1" r="BC74"/>
  <c i="22" r="F38"/>
  <c i="1" r="BC79"/>
  <c i="25" r="F39"/>
  <c i="1" r="BD83"/>
  <c i="28" r="F35"/>
  <c i="1" r="BB87"/>
  <c i="4" r="F36"/>
  <c i="1" r="BA58"/>
  <c i="8" r="F39"/>
  <c i="1" r="BD62"/>
  <c i="12" r="F38"/>
  <c i="1" r="BC66"/>
  <c i="16" r="J36"/>
  <c i="1" r="AW71"/>
  <c i="18" r="J32"/>
  <c i="20" r="F38"/>
  <c i="1" r="BC76"/>
  <c i="22" r="J32"/>
  <c i="23" r="F37"/>
  <c i="1" r="BB80"/>
  <c i="27" r="F39"/>
  <c i="1" r="BD86"/>
  <c l="1" r="AG68"/>
  <c r="AG88"/>
  <c r="AG65"/>
  <c i="24" r="BK88"/>
  <c r="J88"/>
  <c r="J64"/>
  <c i="29" r="J59"/>
  <c i="26" r="BK88"/>
  <c r="J88"/>
  <c r="J64"/>
  <c i="2" r="BK88"/>
  <c r="J88"/>
  <c r="J64"/>
  <c i="1" r="AG87"/>
  <c r="AG86"/>
  <c i="25" r="BK87"/>
  <c r="J87"/>
  <c r="J63"/>
  <c i="1" r="AG80"/>
  <c r="AG79"/>
  <c r="AG77"/>
  <c r="AG76"/>
  <c r="AG75"/>
  <c r="AG74"/>
  <c r="AG73"/>
  <c r="AG71"/>
  <c r="AG70"/>
  <c r="AG67"/>
  <c r="AG66"/>
  <c r="AG64"/>
  <c r="AG63"/>
  <c r="AG62"/>
  <c r="AG61"/>
  <c r="AG60"/>
  <c r="AG59"/>
  <c r="AG58"/>
  <c r="AG57"/>
  <c i="2" r="J35"/>
  <c i="1" r="AV56"/>
  <c r="AT56"/>
  <c i="12" r="J35"/>
  <c i="1" r="AV66"/>
  <c r="AT66"/>
  <c r="AN66"/>
  <c r="BD72"/>
  <c r="AG72"/>
  <c r="AG78"/>
  <c r="BD81"/>
  <c r="BD84"/>
  <c r="AU81"/>
  <c i="3" r="F35"/>
  <c i="1" r="AZ57"/>
  <c i="11" r="J35"/>
  <c i="1" r="AV65"/>
  <c r="AT65"/>
  <c r="AN65"/>
  <c r="BA69"/>
  <c r="AW69"/>
  <c i="18" r="J35"/>
  <c i="1" r="AV74"/>
  <c r="AT74"/>
  <c r="AN74"/>
  <c i="29" r="J33"/>
  <c i="1" r="AV88"/>
  <c r="AT88"/>
  <c r="AN88"/>
  <c i="2" r="F35"/>
  <c i="1" r="AZ56"/>
  <c i="9" r="F35"/>
  <c i="1" r="AZ63"/>
  <c i="14" r="F35"/>
  <c i="1" r="AZ68"/>
  <c i="18" r="F35"/>
  <c i="1" r="AZ74"/>
  <c i="24" r="J35"/>
  <c i="1" r="AV82"/>
  <c r="AT82"/>
  <c i="10" r="F35"/>
  <c i="1" r="AZ64"/>
  <c i="12" r="F35"/>
  <c i="1" r="AZ66"/>
  <c r="BA72"/>
  <c r="AW72"/>
  <c i="24" r="F35"/>
  <c i="1" r="AZ82"/>
  <c r="BC84"/>
  <c r="AY84"/>
  <c r="AU69"/>
  <c i="6" r="J35"/>
  <c i="1" r="AV60"/>
  <c r="AT60"/>
  <c r="AN60"/>
  <c i="10" r="J35"/>
  <c i="1" r="AV64"/>
  <c r="AT64"/>
  <c r="AN64"/>
  <c i="17" r="F35"/>
  <c i="1" r="AZ73"/>
  <c r="BB72"/>
  <c r="AX72"/>
  <c r="BB78"/>
  <c r="AX78"/>
  <c r="BA81"/>
  <c r="AW81"/>
  <c i="27" r="F35"/>
  <c i="1" r="AZ86"/>
  <c r="AU72"/>
  <c i="9" r="J35"/>
  <c i="1" r="AV63"/>
  <c r="AT63"/>
  <c r="AN63"/>
  <c i="13" r="F35"/>
  <c i="1" r="AZ67"/>
  <c r="BC69"/>
  <c r="AY69"/>
  <c i="21" r="F35"/>
  <c i="1" r="AZ77"/>
  <c i="26" r="F35"/>
  <c i="1" r="AZ85"/>
  <c i="15" r="F35"/>
  <c i="1" r="AZ70"/>
  <c i="21" r="J35"/>
  <c i="1" r="AV77"/>
  <c r="AT77"/>
  <c r="AN77"/>
  <c i="26" r="J35"/>
  <c i="1" r="AV85"/>
  <c r="AT85"/>
  <c i="3" r="J35"/>
  <c i="1" r="AV57"/>
  <c r="AT57"/>
  <c r="AN57"/>
  <c i="6" r="F35"/>
  <c i="1" r="AZ60"/>
  <c r="BD69"/>
  <c i="16" r="J35"/>
  <c i="1" r="AV71"/>
  <c r="AT71"/>
  <c r="AN71"/>
  <c r="BC72"/>
  <c r="AY72"/>
  <c r="BA84"/>
  <c r="AW84"/>
  <c i="27" r="J35"/>
  <c i="1" r="AV86"/>
  <c r="AT86"/>
  <c r="AN86"/>
  <c r="AU84"/>
  <c i="8" r="F35"/>
  <c i="1" r="AZ62"/>
  <c i="14" r="J35"/>
  <c i="1" r="AV68"/>
  <c r="AT68"/>
  <c r="AN68"/>
  <c r="AG69"/>
  <c i="19" r="F35"/>
  <c i="1" r="AZ75"/>
  <c r="BC81"/>
  <c r="AY81"/>
  <c r="BB84"/>
  <c r="AX84"/>
  <c i="28" r="F33"/>
  <c i="1" r="AZ87"/>
  <c i="7" r="J35"/>
  <c i="1" r="AV61"/>
  <c r="AT61"/>
  <c r="AN61"/>
  <c r="BA55"/>
  <c r="AW55"/>
  <c i="17" r="J35"/>
  <c i="1" r="AV73"/>
  <c r="AT73"/>
  <c r="AN73"/>
  <c i="23" r="J35"/>
  <c i="1" r="AV80"/>
  <c r="AT80"/>
  <c r="AN80"/>
  <c i="25" r="J35"/>
  <c i="1" r="AV83"/>
  <c r="AT83"/>
  <c i="4" r="F35"/>
  <c i="1" r="AZ58"/>
  <c i="13" r="J35"/>
  <c i="1" r="AV67"/>
  <c r="AT67"/>
  <c r="AN67"/>
  <c i="16" r="F35"/>
  <c i="1" r="AZ71"/>
  <c i="5" r="F35"/>
  <c i="1" r="AZ59"/>
  <c r="BB55"/>
  <c r="AX55"/>
  <c i="20" r="F35"/>
  <c i="1" r="AZ76"/>
  <c i="22" r="F35"/>
  <c i="1" r="AZ79"/>
  <c i="5" r="J35"/>
  <c i="1" r="AV59"/>
  <c r="AT59"/>
  <c r="AN59"/>
  <c i="15" r="J35"/>
  <c i="1" r="AV70"/>
  <c r="AT70"/>
  <c r="AN70"/>
  <c i="20" r="J35"/>
  <c i="1" r="AV76"/>
  <c r="AT76"/>
  <c r="AN76"/>
  <c i="23" r="F35"/>
  <c i="1" r="AZ80"/>
  <c r="AU78"/>
  <c i="4" r="J35"/>
  <c i="1" r="AV58"/>
  <c r="AT58"/>
  <c r="AN58"/>
  <c r="BD55"/>
  <c r="BB69"/>
  <c r="AX69"/>
  <c r="BD78"/>
  <c r="BA78"/>
  <c r="AW78"/>
  <c r="BC78"/>
  <c r="AY78"/>
  <c r="BB81"/>
  <c r="AX81"/>
  <c r="AU55"/>
  <c r="AU54"/>
  <c i="7" r="F35"/>
  <c i="1" r="AZ61"/>
  <c i="11" r="F35"/>
  <c i="1" r="AZ65"/>
  <c i="22" r="J35"/>
  <c i="1" r="AV79"/>
  <c r="AT79"/>
  <c r="AN79"/>
  <c i="29" r="F33"/>
  <c i="1" r="AZ88"/>
  <c i="8" r="J35"/>
  <c i="1" r="AV62"/>
  <c r="AT62"/>
  <c r="AN62"/>
  <c r="BC55"/>
  <c r="AY55"/>
  <c i="19" r="J35"/>
  <c i="1" r="AV75"/>
  <c r="AT75"/>
  <c r="AN75"/>
  <c i="25" r="F35"/>
  <c i="1" r="AZ83"/>
  <c i="28" r="J33"/>
  <c i="1" r="AV87"/>
  <c r="AT87"/>
  <c r="AN87"/>
  <c i="26" l="1" r="BK87"/>
  <c r="J87"/>
  <c r="J63"/>
  <c i="2" r="BK87"/>
  <c r="J87"/>
  <c i="24" r="BK87"/>
  <c r="J87"/>
  <c i="29" r="J39"/>
  <c i="28" r="J39"/>
  <c i="27" r="J41"/>
  <c i="23" r="J41"/>
  <c i="22" r="J41"/>
  <c i="21" r="J41"/>
  <c i="20" r="J41"/>
  <c i="19" r="J41"/>
  <c i="18" r="J41"/>
  <c i="17" r="J41"/>
  <c i="16" r="J41"/>
  <c i="15" r="J41"/>
  <c i="14" r="J41"/>
  <c i="13" r="J41"/>
  <c i="12" r="J41"/>
  <c i="11" r="J41"/>
  <c i="10" r="J41"/>
  <c i="9" r="J41"/>
  <c i="8" r="J41"/>
  <c i="7" r="J41"/>
  <c i="6" r="J41"/>
  <c i="5" r="J41"/>
  <c i="4" r="J41"/>
  <c i="3" r="J41"/>
  <c i="1" r="AZ84"/>
  <c r="AV84"/>
  <c r="AT84"/>
  <c r="AZ81"/>
  <c r="AV81"/>
  <c r="AT81"/>
  <c i="25" r="J32"/>
  <c i="1" r="AG83"/>
  <c r="BB54"/>
  <c r="W31"/>
  <c r="AZ72"/>
  <c r="AV72"/>
  <c r="AT72"/>
  <c r="AN72"/>
  <c r="BA54"/>
  <c r="W30"/>
  <c i="24" r="J32"/>
  <c i="1" r="AG82"/>
  <c r="AZ78"/>
  <c r="AV78"/>
  <c r="AT78"/>
  <c r="AN78"/>
  <c r="BD54"/>
  <c r="W33"/>
  <c r="BC54"/>
  <c r="W32"/>
  <c r="AZ55"/>
  <c r="AV55"/>
  <c r="AT55"/>
  <c i="2" r="J32"/>
  <c i="1" r="AG56"/>
  <c r="AG55"/>
  <c r="AZ69"/>
  <c r="AV69"/>
  <c r="AT69"/>
  <c r="AN69"/>
  <c i="2" l="1" r="J41"/>
  <c i="24" r="J41"/>
  <c i="2" r="J63"/>
  <c i="24" r="J63"/>
  <c i="25" r="J41"/>
  <c i="1" r="AN83"/>
  <c r="AN56"/>
  <c r="AN82"/>
  <c r="AG81"/>
  <c r="AN55"/>
  <c i="26" r="J32"/>
  <c i="1" r="AG85"/>
  <c r="AG84"/>
  <c r="AY54"/>
  <c r="AW54"/>
  <c r="AK30"/>
  <c r="AX54"/>
  <c r="AZ54"/>
  <c r="W29"/>
  <c l="1" r="AN81"/>
  <c i="26" r="J41"/>
  <c i="1" r="AN85"/>
  <c r="AN84"/>
  <c r="AG54"/>
  <c r="AK26"/>
  <c r="AV54"/>
  <c r="AK29"/>
  <c r="AK35"/>
  <c l="1" r="AT54"/>
  <c r="AN54"/>
</calcChain>
</file>

<file path=xl/sharedStrings.xml><?xml version="1.0" encoding="utf-8"?>
<sst xmlns="http://schemas.openxmlformats.org/spreadsheetml/2006/main">
  <si>
    <t>Export Komplet</t>
  </si>
  <si>
    <t>VZ</t>
  </si>
  <si>
    <t>2.0</t>
  </si>
  <si>
    <t>ZAMOK</t>
  </si>
  <si>
    <t>False</t>
  </si>
  <si>
    <t>{29fd3ff1-6a3a-42eb-933c-866bd36a96de}</t>
  </si>
  <si>
    <t>0,01</t>
  </si>
  <si>
    <t>21</t>
  </si>
  <si>
    <t>15</t>
  </si>
  <si>
    <t>REKAPITULACE STAVBY</t>
  </si>
  <si>
    <t xml:space="preserve">v ---  níže se nacházejí doplnkové a pomocné údaje k sestavám  --- v</t>
  </si>
  <si>
    <t>Návod na vyplnění</t>
  </si>
  <si>
    <t>0,001</t>
  </si>
  <si>
    <t>Kód:</t>
  </si>
  <si>
    <t>650190175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</si>
  <si>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</si>
  <si>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</si>
  <si>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Souvislá výměna kolejnic v obvodu Správy tratí Ústí nad Labem pro r. 2022</t>
  </si>
  <si>
    <t>KSO:</t>
  </si>
  <si>
    <t/>
  </si>
  <si>
    <t>CC-CZ:</t>
  </si>
  <si>
    <t>Místo:</t>
  </si>
  <si>
    <t xml:space="preserve"> </t>
  </si>
  <si>
    <t>Datum:</t>
  </si>
  <si>
    <t>2. 11. 2021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</si>
  <si>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</si>
  <si>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</si>
  <si>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</si>
  <si>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</si>
  <si>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</si>
  <si>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</si>
  <si>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</si>
  <si>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</si>
  <si>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</si>
  <si>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</si>
  <si>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</si>
  <si>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</si>
  <si>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</si>
  <si>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</si>
  <si>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</si>
  <si>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</si>
  <si>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</si>
  <si>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</si>
  <si>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</si>
  <si>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</si>
  <si>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</si>
  <si>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</si>
  <si>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</si>
  <si>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</si>
  <si>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</si>
  <si>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</si>
  <si>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</si>
  <si>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</si>
  <si>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</si>
  <si>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</si>
  <si>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</si>
  <si>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</si>
  <si>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</si>
  <si>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</si>
  <si>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</si>
  <si>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</si>
  <si>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</si>
  <si>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</si>
  <si>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</si>
  <si>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</si>
  <si>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</si>
  <si>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</si>
  <si>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</si>
  <si>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</si>
  <si>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</si>
  <si>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</si>
  <si>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</si>
  <si>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</si>
  <si>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</si>
  <si>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TO Litoměřice</t>
  </si>
  <si>
    <t>STA</t>
  </si>
  <si>
    <t>1</t>
  </si>
  <si>
    <t>{8b0a11ff-5482-40b7-9cd0-4ecdf24415fd}</t>
  </si>
  <si>
    <t>2</t>
  </si>
  <si>
    <t>/</t>
  </si>
  <si>
    <t>01.01</t>
  </si>
  <si>
    <t>SO 01.01 - km 385,266 – 385,506</t>
  </si>
  <si>
    <t>Soupis</t>
  </si>
  <si>
    <t>{26fa8c9b-fde4-43d1-905c-4f8b649e0217}</t>
  </si>
  <si>
    <t>01.02</t>
  </si>
  <si>
    <t>SO 01.02 - km 386,550 – 386,773</t>
  </si>
  <si>
    <t>{0fc0b271-5b2c-4a27-8cc2-4a19397f3a35}</t>
  </si>
  <si>
    <t>01.03</t>
  </si>
  <si>
    <t xml:space="preserve">SO 01.03 –  km 405,070 – 405,480</t>
  </si>
  <si>
    <t>{7f13f77b-3d0f-4c9c-8c74-61148191cc84}</t>
  </si>
  <si>
    <t>01.04</t>
  </si>
  <si>
    <t xml:space="preserve">SO 01.04 –  km 401,670 – 401,975</t>
  </si>
  <si>
    <t>{3db715f8-6991-4b8a-b382-94b684217848}</t>
  </si>
  <si>
    <t>01.05</t>
  </si>
  <si>
    <t xml:space="preserve">SO 01.05 –  km 402,430 – 402,870</t>
  </si>
  <si>
    <t>{0de28f88-a1e1-413d-a154-1656d6d6ba97}</t>
  </si>
  <si>
    <t>01.06</t>
  </si>
  <si>
    <t>SO 01.06 – km 410,655 – 410,955</t>
  </si>
  <si>
    <t>{7413cf85-695a-44d5-b314-9bb5b993eb98}</t>
  </si>
  <si>
    <t>01.07</t>
  </si>
  <si>
    <t>SO 01.07 – km 410,072 – 410,492</t>
  </si>
  <si>
    <t>{0d8afb7c-09ce-4adc-870a-60d81f3ed3d2}</t>
  </si>
  <si>
    <t>01.08</t>
  </si>
  <si>
    <t>SO 01.08 - km 416,745 - 417,015</t>
  </si>
  <si>
    <t>{5d9ab2c0-83e2-40f5-b0ca-efb366f3aedc}</t>
  </si>
  <si>
    <t>01.09</t>
  </si>
  <si>
    <t>SO 01.09 - km 419,120 - 419,345</t>
  </si>
  <si>
    <t>{f820a46b-635d-4cbb-b3c2-2f3cebee3cdc}</t>
  </si>
  <si>
    <t>01.10</t>
  </si>
  <si>
    <t>SO 01.10 - km 420,270 - 420,450</t>
  </si>
  <si>
    <t>{53388869-456a-4005-874a-e6318082ac25}</t>
  </si>
  <si>
    <t>01.11</t>
  </si>
  <si>
    <t>SO 01.11 - km 415,450 - 415,650</t>
  </si>
  <si>
    <t>{18385616-0440-489f-a982-a087f344a09c}</t>
  </si>
  <si>
    <t>01.12</t>
  </si>
  <si>
    <t>SO 01.12 - km 416,200 - 416,680</t>
  </si>
  <si>
    <t>{c9158948-4196-45b7-92a7-a700492ef516}</t>
  </si>
  <si>
    <t>01.13</t>
  </si>
  <si>
    <t>SO 01.13 - km 420,270 - 420,460</t>
  </si>
  <si>
    <t>{ee95f5e9-d4e6-45c6-a88d-8411a93027ea}</t>
  </si>
  <si>
    <t>SO 02</t>
  </si>
  <si>
    <t>TO Děčín východ</t>
  </si>
  <si>
    <t>{e34d6410-7803-4cd0-a980-3eb8abfa805f}</t>
  </si>
  <si>
    <t>02.01</t>
  </si>
  <si>
    <t>SO - 02.01 - km 426,180 - 426,480</t>
  </si>
  <si>
    <t>{0d60509b-0c84-4cae-8f5a-8f3775461316}</t>
  </si>
  <si>
    <t>02.02</t>
  </si>
  <si>
    <t>SO - 02.02 - km 429,700 - 429,880</t>
  </si>
  <si>
    <t>{bddbb705-8e13-4c00-a860-54db1adbc3b1}</t>
  </si>
  <si>
    <t>SO 03</t>
  </si>
  <si>
    <t>TO Ústí nad Labem - západ</t>
  </si>
  <si>
    <t>{155c586f-5071-40b0-a5fc-af87bef2b9ba}</t>
  </si>
  <si>
    <t>03.01</t>
  </si>
  <si>
    <t>SO 03.01 - km 9,910 - 10,330</t>
  </si>
  <si>
    <t>{e03f5436-2a4c-4504-9316-c9f674e93b4a}</t>
  </si>
  <si>
    <t>03.02</t>
  </si>
  <si>
    <t>SO 03.02 - km 9,910 - 10,330</t>
  </si>
  <si>
    <t>{34cf970f-922c-4f59-a174-30928b9321f6}</t>
  </si>
  <si>
    <t>03.03</t>
  </si>
  <si>
    <t>SO 03.03 - km 1,825 - 2,125</t>
  </si>
  <si>
    <t>{1bb616aa-c019-4b95-87d2-0940127f6560}</t>
  </si>
  <si>
    <t>03.04</t>
  </si>
  <si>
    <t>SO 03.04 - km 3,900 - 4,600</t>
  </si>
  <si>
    <t>{345986ee-e2b0-4ff7-bbd8-d4f390d584b0}</t>
  </si>
  <si>
    <t>03.05</t>
  </si>
  <si>
    <t>SO 03.05 - km 0,430 - 0,650</t>
  </si>
  <si>
    <t>{a480254a-7a57-4b4e-844a-79cd51e8d25f}</t>
  </si>
  <si>
    <t>SO 04</t>
  </si>
  <si>
    <t>TO Česká Kamenice</t>
  </si>
  <si>
    <t>{8df03549-7e64-454f-a88a-13bed8f384a0}</t>
  </si>
  <si>
    <t>04.01</t>
  </si>
  <si>
    <t>SO 04.01 - km 0,050 - 0,480</t>
  </si>
  <si>
    <t>{54be8bc7-e92c-4f3d-8570-4baedfff6e59}</t>
  </si>
  <si>
    <t>04.02</t>
  </si>
  <si>
    <t>SO 04.02 - km 83,600 - 84,163</t>
  </si>
  <si>
    <t>{d98318a4-bd3f-4157-9c0b-9500115fdd4f}</t>
  </si>
  <si>
    <t>SO 05</t>
  </si>
  <si>
    <t>2. TK Prackovice - Ústí n. L. jih</t>
  </si>
  <si>
    <t>{482fb601-c2ed-4dad-8216-a280bdac550a}</t>
  </si>
  <si>
    <t>05.01</t>
  </si>
  <si>
    <t>SO 05.01 - km 505,110-505,160</t>
  </si>
  <si>
    <t>{18db291b-cce8-45b5-bde1-7ae684d38e7b}</t>
  </si>
  <si>
    <t>05.02</t>
  </si>
  <si>
    <t>SO 05.02 - Úprava GPK na 2.TK</t>
  </si>
  <si>
    <t>{4021360e-72b8-4887-97aa-48e9215a2ec7}</t>
  </si>
  <si>
    <t>SO 06</t>
  </si>
  <si>
    <t>2. TK Povrly - Děčín hl.n.</t>
  </si>
  <si>
    <t>{08d80e1a-76b9-46e7-8741-3f000d34e1ac}</t>
  </si>
  <si>
    <t>06.01</t>
  </si>
  <si>
    <t>SO 06.01 - 2.TK v km 527,618– 527,993</t>
  </si>
  <si>
    <t>{16cb33a6-c06d-4e5f-949d-b7bc0a924193}</t>
  </si>
  <si>
    <t>06.02</t>
  </si>
  <si>
    <t>SO 06.02 - Úprava GPK na 2.TK</t>
  </si>
  <si>
    <t>{8e96c41e-a863-4d0b-8e5c-0f15ba1a6da7}</t>
  </si>
  <si>
    <t>07</t>
  </si>
  <si>
    <t>Materiál dodávaný objednatelem - NEOCEŇOVAT</t>
  </si>
  <si>
    <t>{b3b3a568-3f47-459d-a3b6-5a7758de7525}</t>
  </si>
  <si>
    <t>08</t>
  </si>
  <si>
    <t>VRN</t>
  </si>
  <si>
    <t>{8796a048-b6d6-4a9f-a1c5-7bcc8a0116e3}</t>
  </si>
  <si>
    <t>KRYCÍ LIST SOUPISU PRACÍ</t>
  </si>
  <si>
    <t>Objekt:</t>
  </si>
  <si>
    <t>SO 01 - TO Litoměřice</t>
  </si>
  <si>
    <t>Soupis:</t>
  </si>
  <si>
    <t>01.01 - SO 01.01 - km 385,266 – 385,506</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</si>
  <si>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</si>
  <si>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</si>
  <si>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</si>
  <si>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</si>
  <si>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</si>
  <si>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</si>
  <si>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</si>
  <si>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</si>
  <si>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</si>
  <si>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</si>
  <si>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</si>
  <si>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</si>
  <si>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</si>
  <si>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</si>
  <si>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</si>
  <si>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</si>
  <si>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</si>
  <si>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</si>
  <si>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</si>
  <si>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</si>
  <si>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</si>
  <si>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</si>
  <si>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</si>
  <si>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</si>
  <si>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</si>
  <si>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5907050010</t>
  </si>
  <si>
    <t>Dělení kolejnic řezáním nebo rozbroušením soustavy UIC60 nebo R65. Poznámka: 1. V cenách jsou započteny náklady na manipulaci, podložení, označení a provedení řezu kolejnice.</t>
  </si>
  <si>
    <t>kus</t>
  </si>
  <si>
    <t>4</t>
  </si>
  <si>
    <t>346962565</t>
  </si>
  <si>
    <t>5907025030</t>
  </si>
  <si>
    <t>Výměna kolejnicových pásů stávající upevnění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</si>
  <si>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</si>
  <si>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-1229330342</t>
  </si>
  <si>
    <t>VV</t>
  </si>
  <si>
    <t>"km 385,266 – 385,506 PP, LP" 240+240</t>
  </si>
  <si>
    <t>3</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</si>
  <si>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</si>
  <si>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</si>
  <si>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-449981478</t>
  </si>
  <si>
    <t>"km 385,344 " 4</t>
  </si>
  <si>
    <t>M</t>
  </si>
  <si>
    <t>5957122030</t>
  </si>
  <si>
    <t>Lepený izolovaný styk tv. UIC60 z kolejnic vyšší jakosti délky 4,00 m</t>
  </si>
  <si>
    <t>8</t>
  </si>
  <si>
    <t>1860238109</t>
  </si>
  <si>
    <t>5907010060</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</si>
  <si>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</si>
  <si>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-1737611539</t>
  </si>
  <si>
    <t>"km 385,344 " 7</t>
  </si>
  <si>
    <t>6</t>
  </si>
  <si>
    <t>5957128085</t>
  </si>
  <si>
    <t>Lepený izolovaný styk tv. R65 s tepelně zpracovanou hlavou délky asymetrické levé</t>
  </si>
  <si>
    <t>-723497625</t>
  </si>
  <si>
    <t>"není asymetrický" 7</t>
  </si>
  <si>
    <t>7</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</si>
  <si>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</si>
  <si>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</si>
  <si>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-37992183</t>
  </si>
  <si>
    <t>5958158020</t>
  </si>
  <si>
    <t>Podložka pryžová pod patu kolejnice R65 183/151/6</t>
  </si>
  <si>
    <t>-916888284</t>
  </si>
  <si>
    <t>9</t>
  </si>
  <si>
    <t>5908050005</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</si>
  <si>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</si>
  <si>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-1321113858</t>
  </si>
  <si>
    <t>10</t>
  </si>
  <si>
    <t>5958128010</t>
  </si>
  <si>
    <t>Komplety ŽS 4 (šroub RS 1, matice M 24, podložka Fe6, svěrka ŽS4)</t>
  </si>
  <si>
    <t>2011768392</t>
  </si>
  <si>
    <t>11</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</si>
  <si>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</si>
  <si>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</si>
  <si>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</si>
  <si>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-1042760321</t>
  </si>
  <si>
    <t>12</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</si>
  <si>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</si>
  <si>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</si>
  <si>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475123531</t>
  </si>
  <si>
    <t>13</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</si>
  <si>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</si>
  <si>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</si>
  <si>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965451766</t>
  </si>
  <si>
    <t>14</t>
  </si>
  <si>
    <t>5910040240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</si>
  <si>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</si>
  <si>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-842503249</t>
  </si>
  <si>
    <t>240*2+100*2</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</si>
  <si>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</si>
  <si>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</si>
  <si>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1924162878</t>
  </si>
  <si>
    <t>16</t>
  </si>
  <si>
    <t>7592007120</t>
  </si>
  <si>
    <t>Demontáž informačního bodu MIB 6</t>
  </si>
  <si>
    <t>490009437</t>
  </si>
  <si>
    <t>"km 385,350 - AVV" 1</t>
  </si>
  <si>
    <t>17</t>
  </si>
  <si>
    <t>7592005120</t>
  </si>
  <si>
    <t>Montáž informačního bodu MIB 6 - uložení a připevnění na určené místo, seřízení, přezkoušení</t>
  </si>
  <si>
    <t>-1456067912</t>
  </si>
  <si>
    <t>18</t>
  </si>
  <si>
    <t>7594105010</t>
  </si>
  <si>
    <t>Odpojení a zpětné připojení lan propojovacích jednoho stykového transformátoru - včetně odpojení a připevnění lanového propojení na pražce nebo montážní trámky</t>
  </si>
  <si>
    <t>-616007228</t>
  </si>
  <si>
    <t>2*2</t>
  </si>
  <si>
    <t>19</t>
  </si>
  <si>
    <t>5907050110</t>
  </si>
  <si>
    <t>Dělení kolejnic kyslíkem soustavy UIC60 nebo R65. Poznámka: 1. V cenách jsou započteny náklady na manipulaci, podložení, označení a provedení řezu kolejnice.</t>
  </si>
  <si>
    <t>-1608096388</t>
  </si>
  <si>
    <t>20</t>
  </si>
  <si>
    <t>5910063901R</t>
  </si>
  <si>
    <t>Obnovení šuntové citlivosti před ukončením výlukové etapy</t>
  </si>
  <si>
    <t>km</t>
  </si>
  <si>
    <t>1161872311</t>
  </si>
  <si>
    <t>"km 385,265-385,955" 0,690</t>
  </si>
  <si>
    <t>9902900400</t>
  </si>
  <si>
    <t>Složení objemnějšího kusového materiálu, vybouraných hmot Poznámka: 1. Ceny jsou určeny pro skládání materiálu z vlastních zásob objednatele.</t>
  </si>
  <si>
    <t>t</t>
  </si>
  <si>
    <t>1837835593</t>
  </si>
  <si>
    <t>kolejnice v Duchcově</t>
  </si>
  <si>
    <t>240*0,06034</t>
  </si>
  <si>
    <t>22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</si>
  <si>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</si>
  <si>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</si>
  <si>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585405889</t>
  </si>
  <si>
    <t>výzisk - kolejnice</t>
  </si>
  <si>
    <t>240*0,06498</t>
  </si>
  <si>
    <t>Součet</t>
  </si>
  <si>
    <t>23</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</si>
  <si>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</si>
  <si>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</si>
  <si>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-1979967131</t>
  </si>
  <si>
    <t>kolejnice z Duchcova</t>
  </si>
  <si>
    <t>24</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</si>
  <si>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</si>
  <si>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</si>
  <si>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-399525152</t>
  </si>
  <si>
    <t>25</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</si>
  <si>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</si>
  <si>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</si>
  <si>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1304215736</t>
  </si>
  <si>
    <t>výzisk - upevn.</t>
  </si>
  <si>
    <t>0,219</t>
  </si>
  <si>
    <t>26</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</si>
  <si>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</si>
  <si>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</si>
  <si>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-659946217</t>
  </si>
  <si>
    <t>výzisk - podl. na skládku</t>
  </si>
  <si>
    <t>0,186</t>
  </si>
  <si>
    <t>27</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</si>
  <si>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</si>
  <si>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</si>
  <si>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360574945</t>
  </si>
  <si>
    <t>28</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</si>
  <si>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</si>
  <si>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</si>
  <si>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811933687</t>
  </si>
  <si>
    <t>nový mat - kompl.+ podl.</t>
  </si>
  <si>
    <t>0,219+0,186</t>
  </si>
  <si>
    <t>29</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</si>
  <si>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</si>
  <si>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</si>
  <si>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1001145377</t>
  </si>
  <si>
    <t>nový mat. - LIS</t>
  </si>
  <si>
    <t>0,281+0,455</t>
  </si>
  <si>
    <t>01.02 - SO 01.02 - km 386,550 – 386,773</t>
  </si>
  <si>
    <t>285512906</t>
  </si>
  <si>
    <t>628821001</t>
  </si>
  <si>
    <t>"km 386,550 – 386,773 PP, LP" 223+223</t>
  </si>
  <si>
    <t>-1375031004</t>
  </si>
  <si>
    <t>457951181</t>
  </si>
  <si>
    <t>65779415</t>
  </si>
  <si>
    <t>2046659077</t>
  </si>
  <si>
    <t>-1730791618</t>
  </si>
  <si>
    <t>5910021110</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</si>
  <si>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</si>
  <si>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-200086456</t>
  </si>
  <si>
    <t>1395017736</t>
  </si>
  <si>
    <t>1934415193</t>
  </si>
  <si>
    <t>223*2+100*2</t>
  </si>
  <si>
    <t>-941191761</t>
  </si>
  <si>
    <t>7497371630</t>
  </si>
  <si>
    <t>Demontáže zařízení trakčního vedení svodu propojení nebo ukolejnění na elektrizovaných tratích nebo v kolejových obvodech - demontáž stávajícího zařízení se všemi pomocnými doplňujícími úpravami</t>
  </si>
  <si>
    <t>1655725582</t>
  </si>
  <si>
    <t>7497351560</t>
  </si>
  <si>
    <t>Montáž přímého ukolejnění na elektrizovaných tratích nebo v kolejových obvodech</t>
  </si>
  <si>
    <t>-1432853860</t>
  </si>
  <si>
    <t>1160965838</t>
  </si>
  <si>
    <t>-1975067269</t>
  </si>
  <si>
    <t>"km 386,135-391,645" 5,51</t>
  </si>
  <si>
    <t>1136795901</t>
  </si>
  <si>
    <t>209844083</t>
  </si>
  <si>
    <t>223*0,06498</t>
  </si>
  <si>
    <t>334123136</t>
  </si>
  <si>
    <t>-552396188</t>
  </si>
  <si>
    <t>529293861</t>
  </si>
  <si>
    <t>0,103</t>
  </si>
  <si>
    <t>891363091</t>
  </si>
  <si>
    <t>0,173</t>
  </si>
  <si>
    <t>-1164755034</t>
  </si>
  <si>
    <t>383976512</t>
  </si>
  <si>
    <t>0,103+0,173</t>
  </si>
  <si>
    <t xml:space="preserve">01.03 - SO 01.03 –  km 405,070 – 405,480</t>
  </si>
  <si>
    <t>662898014</t>
  </si>
  <si>
    <t>-152907595</t>
  </si>
  <si>
    <t>"km 405,070 – 405,480 PP, LP" 410+410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</si>
  <si>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t>
  </si>
  <si>
    <t>1021706562</t>
  </si>
  <si>
    <t>"km 405,430 " 5</t>
  </si>
  <si>
    <t>5957122080</t>
  </si>
  <si>
    <t>Lepený izolovaný styk tv. UIC60 z kolejnic vyšší jakosti délky 5,00 m</t>
  </si>
  <si>
    <t>-142199677</t>
  </si>
  <si>
    <t xml:space="preserve">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t>
  </si>
  <si>
    <t>-958761887</t>
  </si>
  <si>
    <t>"km 405,430 " 8</t>
  </si>
  <si>
    <t>-39253868</t>
  </si>
  <si>
    <t>"není asymetrický" 8</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</si>
  <si>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</si>
  <si>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</si>
  <si>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</si>
  <si>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1976457451</t>
  </si>
  <si>
    <t>-143453993</t>
  </si>
  <si>
    <t>1110403009</t>
  </si>
  <si>
    <t>5907015030</t>
  </si>
  <si>
    <t>Ojedinělá výměna kolejnic stávající upevnění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</si>
  <si>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-406029363</t>
  </si>
  <si>
    <t>"km 405,470" 10</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</si>
  <si>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</si>
  <si>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</si>
  <si>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-1061244444</t>
  </si>
  <si>
    <t>-278285811</t>
  </si>
  <si>
    <t>331825687</t>
  </si>
  <si>
    <t>1212042338</t>
  </si>
  <si>
    <t>-2024916995</t>
  </si>
  <si>
    <t>410*2+100*2</t>
  </si>
  <si>
    <t>40310970</t>
  </si>
  <si>
    <t>1273697388</t>
  </si>
  <si>
    <t>-1675018923</t>
  </si>
  <si>
    <t>1806648982</t>
  </si>
  <si>
    <t>-1930482213</t>
  </si>
  <si>
    <t>693049953</t>
  </si>
  <si>
    <t>"km 399,500-406,263 (SO 01.03, SO 01.04 a SO 01.05)" 6,763</t>
  </si>
  <si>
    <t>1312001064</t>
  </si>
  <si>
    <t>405*0,06034</t>
  </si>
  <si>
    <t>-605439082</t>
  </si>
  <si>
    <t>410*0,06498</t>
  </si>
  <si>
    <t>558943072</t>
  </si>
  <si>
    <t>-1073244655</t>
  </si>
  <si>
    <t>446976348</t>
  </si>
  <si>
    <t>3,739</t>
  </si>
  <si>
    <t>-840042577</t>
  </si>
  <si>
    <t>0,319</t>
  </si>
  <si>
    <t>-1022336730</t>
  </si>
  <si>
    <t>-535619784</t>
  </si>
  <si>
    <t>3,739+0,319</t>
  </si>
  <si>
    <t>30</t>
  </si>
  <si>
    <t>-1691861902</t>
  </si>
  <si>
    <t>0,341+0,520</t>
  </si>
  <si>
    <t xml:space="preserve">01.04 - SO 01.04 –  km 401,670 – 401,975</t>
  </si>
  <si>
    <t>86360476</t>
  </si>
  <si>
    <t>-1758703169</t>
  </si>
  <si>
    <t>"km 401,670 – 401,975 PP, LP" 305+305</t>
  </si>
  <si>
    <t>1587630319</t>
  </si>
  <si>
    <t>1996627061</t>
  </si>
  <si>
    <t>-2091618479</t>
  </si>
  <si>
    <t>1351205434</t>
  </si>
  <si>
    <t>-706477479</t>
  </si>
  <si>
    <t>1477782208</t>
  </si>
  <si>
    <t>-895102608</t>
  </si>
  <si>
    <t>-1420383707</t>
  </si>
  <si>
    <t>305*2+100*2</t>
  </si>
  <si>
    <t>1477340855</t>
  </si>
  <si>
    <t>914585538</t>
  </si>
  <si>
    <t>-1646782594</t>
  </si>
  <si>
    <t>900658128</t>
  </si>
  <si>
    <t>1527983233</t>
  </si>
  <si>
    <t>305*0,06034</t>
  </si>
  <si>
    <t>2089229068</t>
  </si>
  <si>
    <t>305*0,06498</t>
  </si>
  <si>
    <t>-922974465</t>
  </si>
  <si>
    <t>kolejnice z Duchcova na stavbu</t>
  </si>
  <si>
    <t>1986288215</t>
  </si>
  <si>
    <t>výzisk - kolejnice-do žst.Litoměřice d.n.</t>
  </si>
  <si>
    <t>-1338520866</t>
  </si>
  <si>
    <t>0,139</t>
  </si>
  <si>
    <t>-2069617952</t>
  </si>
  <si>
    <t>0,237</t>
  </si>
  <si>
    <t>-1856629897</t>
  </si>
  <si>
    <t>1925113929</t>
  </si>
  <si>
    <t>0,139+0,237</t>
  </si>
  <si>
    <t xml:space="preserve">01.05 - SO 01.05 –  km 402,430 – 402,870</t>
  </si>
  <si>
    <t>-1861205388</t>
  </si>
  <si>
    <t>-1609147622</t>
  </si>
  <si>
    <t>"km 402,430 – 402,870 LP, PP" 440+440</t>
  </si>
  <si>
    <t>-849958232</t>
  </si>
  <si>
    <t>-84846723</t>
  </si>
  <si>
    <t>1838190625</t>
  </si>
  <si>
    <t>-1938541145</t>
  </si>
  <si>
    <t>83186606</t>
  </si>
  <si>
    <t>309384554</t>
  </si>
  <si>
    <t>-1484754666</t>
  </si>
  <si>
    <t>-518383793</t>
  </si>
  <si>
    <t>440*2+100*2</t>
  </si>
  <si>
    <t>874071473</t>
  </si>
  <si>
    <t>-1895251629</t>
  </si>
  <si>
    <t>455138844</t>
  </si>
  <si>
    <t>997442036</t>
  </si>
  <si>
    <t>309731305</t>
  </si>
  <si>
    <t>480*0,06034</t>
  </si>
  <si>
    <t>1789858106</t>
  </si>
  <si>
    <t>440*0,06498</t>
  </si>
  <si>
    <t>1064223772</t>
  </si>
  <si>
    <t>-1116808871</t>
  </si>
  <si>
    <t>2070393043</t>
  </si>
  <si>
    <t>0,202</t>
  </si>
  <si>
    <t>-1839701506</t>
  </si>
  <si>
    <t>0,342</t>
  </si>
  <si>
    <t>902528490</t>
  </si>
  <si>
    <t>1291993113</t>
  </si>
  <si>
    <t>0,342+0,202</t>
  </si>
  <si>
    <t>01.06 - SO 01.06 – km 410,655 – 410,955</t>
  </si>
  <si>
    <t>-1541080890</t>
  </si>
  <si>
    <t>5907020010</t>
  </si>
  <si>
    <t>Souvislá výměna kolejnic stávající upevnění tv. UIC60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</si>
  <si>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-2028586529</t>
  </si>
  <si>
    <t>"km 410,655 – 410,955 LP, PP" 300+300</t>
  </si>
  <si>
    <t>1723477487</t>
  </si>
  <si>
    <t>5958158030</t>
  </si>
  <si>
    <t>Podložka pryžová pod patu kolejnice WU 7 174x152x7 (Vossloh)</t>
  </si>
  <si>
    <t>60402371</t>
  </si>
  <si>
    <t>5908050040</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</si>
  <si>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</si>
  <si>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-1602923197</t>
  </si>
  <si>
    <t>5958128000</t>
  </si>
  <si>
    <t xml:space="preserve">Komplety Skl 14  (svěrka Skl 14, vrtule R1,podložka Uls7)</t>
  </si>
  <si>
    <t>-917679929</t>
  </si>
  <si>
    <t>5908053050</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</si>
  <si>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</si>
  <si>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71210154</t>
  </si>
  <si>
    <t>50+50</t>
  </si>
  <si>
    <t>5958155000</t>
  </si>
  <si>
    <t>Úhlové vodicí vložky Wfp 14K 600 základní 12</t>
  </si>
  <si>
    <t>-1557434231</t>
  </si>
  <si>
    <t>5958155035</t>
  </si>
  <si>
    <t>Úhlové vodicí vložky Wfp 14K NT</t>
  </si>
  <si>
    <t>-714866960</t>
  </si>
  <si>
    <t>854548381</t>
  </si>
  <si>
    <t>"km 410,801 " 8+8</t>
  </si>
  <si>
    <t>5957122085</t>
  </si>
  <si>
    <t>Lepený izolovaný styk tv. UIC60 z kolejnic vyšší jakosti délky asymetrický pravý</t>
  </si>
  <si>
    <t>508139155</t>
  </si>
  <si>
    <t>"není asymetrický" 8+8</t>
  </si>
  <si>
    <t>-716701302</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</si>
  <si>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</si>
  <si>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</si>
  <si>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1449246846</t>
  </si>
  <si>
    <t>718066246</t>
  </si>
  <si>
    <t>617450296</t>
  </si>
  <si>
    <t>1537083370</t>
  </si>
  <si>
    <t>-231221848</t>
  </si>
  <si>
    <t>300*2+100*2</t>
  </si>
  <si>
    <t>-664256857</t>
  </si>
  <si>
    <t>-349267312</t>
  </si>
  <si>
    <t>2106424821</t>
  </si>
  <si>
    <t>1052275238</t>
  </si>
  <si>
    <t>"km 407,300-411,300 (SO 01.06. a SO 01.07)" 4</t>
  </si>
  <si>
    <t>12567386</t>
  </si>
  <si>
    <t>600*0,06034</t>
  </si>
  <si>
    <t>1717573092</t>
  </si>
  <si>
    <t>-1072173018</t>
  </si>
  <si>
    <t>1897482613</t>
  </si>
  <si>
    <t>výzisk - kolejnice žst. Velké Žernoseky</t>
  </si>
  <si>
    <t>-1772002511</t>
  </si>
  <si>
    <t>výzisk - upevn.+vodících úhlových vložek</t>
  </si>
  <si>
    <t>0,105+0,001+0,009</t>
  </si>
  <si>
    <t>1336236591</t>
  </si>
  <si>
    <t>0,180</t>
  </si>
  <si>
    <t>1811172595</t>
  </si>
  <si>
    <t>-504510624</t>
  </si>
  <si>
    <t>nový mat - kompl.+ podl.+vodící úhlové vložky</t>
  </si>
  <si>
    <t>0,105+0,180+0,001+0,009</t>
  </si>
  <si>
    <t>-1751700109</t>
  </si>
  <si>
    <t>0,482*2</t>
  </si>
  <si>
    <t>01.07 - SO 01.07 – km 410,072 – 410,492</t>
  </si>
  <si>
    <t>-1773022803</t>
  </si>
  <si>
    <t>"výřez vad" 6*2</t>
  </si>
  <si>
    <t>"SVK" 32</t>
  </si>
  <si>
    <t>-904510542</t>
  </si>
  <si>
    <t xml:space="preserve">"km 410,072 – 410,492 PP, LP"  420+420</t>
  </si>
  <si>
    <t>-636425428</t>
  </si>
  <si>
    <t>"km 410,072 a 410,472" 18+18</t>
  </si>
  <si>
    <t>-1531610984</t>
  </si>
  <si>
    <t>732410867</t>
  </si>
  <si>
    <t>-658969077</t>
  </si>
  <si>
    <t>1979405492</t>
  </si>
  <si>
    <t>467489009</t>
  </si>
  <si>
    <t>-1483713286</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</si>
  <si>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</si>
  <si>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</si>
  <si>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1635486253</t>
  </si>
  <si>
    <t>-55303254</t>
  </si>
  <si>
    <t>297606077</t>
  </si>
  <si>
    <t>1683991404</t>
  </si>
  <si>
    <t>420*2+100*2</t>
  </si>
  <si>
    <t>1410632911</t>
  </si>
  <si>
    <t>1008776085</t>
  </si>
  <si>
    <t>1066623735</t>
  </si>
  <si>
    <t>-1476709244</t>
  </si>
  <si>
    <t>420*0,06034</t>
  </si>
  <si>
    <t>703522698</t>
  </si>
  <si>
    <t>420*0,06498</t>
  </si>
  <si>
    <t>-1777733981</t>
  </si>
  <si>
    <t>500430806</t>
  </si>
  <si>
    <t>0,192+0,326</t>
  </si>
  <si>
    <t>-1182506878</t>
  </si>
  <si>
    <t>výzisk - kolejnice-do žst.Velké Žernoseky</t>
  </si>
  <si>
    <t>-1794834248</t>
  </si>
  <si>
    <t>0,192</t>
  </si>
  <si>
    <t>-1715399779</t>
  </si>
  <si>
    <t>0,326</t>
  </si>
  <si>
    <t>1751683531</t>
  </si>
  <si>
    <t>01.08 - SO 01.08 - km 416,745 - 417,015</t>
  </si>
  <si>
    <t>-662940857</t>
  </si>
  <si>
    <t>-1048837284</t>
  </si>
  <si>
    <t xml:space="preserve">"km 416,745 – 417,015 PP, LP"  270+230</t>
  </si>
  <si>
    <t>-1053767657</t>
  </si>
  <si>
    <t>846794103</t>
  </si>
  <si>
    <t>-349061372</t>
  </si>
  <si>
    <t>-1292574923</t>
  </si>
  <si>
    <t>1515460676</t>
  </si>
  <si>
    <t>-1366264318</t>
  </si>
  <si>
    <t>-360893704</t>
  </si>
  <si>
    <t>-1797229999</t>
  </si>
  <si>
    <t>992946880</t>
  </si>
  <si>
    <t>-1606436824</t>
  </si>
  <si>
    <t>270+230+100*2</t>
  </si>
  <si>
    <t>-1055796928</t>
  </si>
  <si>
    <t>574293747</t>
  </si>
  <si>
    <t>-650716101</t>
  </si>
  <si>
    <t>986085521</t>
  </si>
  <si>
    <t>270*0,06034</t>
  </si>
  <si>
    <t>1561040356</t>
  </si>
  <si>
    <t>230*0,06498</t>
  </si>
  <si>
    <t>1910771418</t>
  </si>
  <si>
    <t>-951950435</t>
  </si>
  <si>
    <t>753428077</t>
  </si>
  <si>
    <t>0,123</t>
  </si>
  <si>
    <t>1367037814</t>
  </si>
  <si>
    <t>0,210</t>
  </si>
  <si>
    <t>-915403773</t>
  </si>
  <si>
    <t>-217387200</t>
  </si>
  <si>
    <t>0,210+0,123</t>
  </si>
  <si>
    <t>01.09 - SO 01.09 - km 419,120 - 419,345</t>
  </si>
  <si>
    <t>-617386874</t>
  </si>
  <si>
    <t>5907030010</t>
  </si>
  <si>
    <t>Záměna kolejnic stávající upevnění tv. UIC60 rozdělení "u".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</si>
  <si>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459785639</t>
  </si>
  <si>
    <t>"km 419,120 – 419,345 LP, PP" 225</t>
  </si>
  <si>
    <t>5907015010</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</si>
  <si>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</si>
  <si>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1762568275</t>
  </si>
  <si>
    <t>1503553749</t>
  </si>
  <si>
    <t>1630404975</t>
  </si>
  <si>
    <t>-1748170730</t>
  </si>
  <si>
    <t>1463999634</t>
  </si>
  <si>
    <t>1596765829</t>
  </si>
  <si>
    <t>76+76</t>
  </si>
  <si>
    <t>-1680440768</t>
  </si>
  <si>
    <t>-893615433</t>
  </si>
  <si>
    <t>876451575</t>
  </si>
  <si>
    <t>685750464</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</si>
  <si>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</si>
  <si>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</si>
  <si>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1363318934</t>
  </si>
  <si>
    <t>225*2+100*2</t>
  </si>
  <si>
    <t>-787904675</t>
  </si>
  <si>
    <t>-1247717048</t>
  </si>
  <si>
    <t>-1602648013</t>
  </si>
  <si>
    <t>0,080+0,002+0,013</t>
  </si>
  <si>
    <t>-1606430671</t>
  </si>
  <si>
    <t>0,137</t>
  </si>
  <si>
    <t>-2047345090</t>
  </si>
  <si>
    <t>1915271494</t>
  </si>
  <si>
    <t>0,080+0,137+0,002+0,013</t>
  </si>
  <si>
    <t>01.10 - SO 01.10 - km 420,270 - 420,450</t>
  </si>
  <si>
    <t>1734761051</t>
  </si>
  <si>
    <t>109600572</t>
  </si>
  <si>
    <t>"km 420,270 – 420,450 PP, LP" 180+180</t>
  </si>
  <si>
    <t>-660119276</t>
  </si>
  <si>
    <t>-562402945</t>
  </si>
  <si>
    <t>-1484523180</t>
  </si>
  <si>
    <t>2068275987</t>
  </si>
  <si>
    <t>-1880385527</t>
  </si>
  <si>
    <t>813428145</t>
  </si>
  <si>
    <t>42643033</t>
  </si>
  <si>
    <t>-911259359</t>
  </si>
  <si>
    <t>-28112136</t>
  </si>
  <si>
    <t>-1399793967</t>
  </si>
  <si>
    <t>180*2+100*2</t>
  </si>
  <si>
    <t>-1504678958</t>
  </si>
  <si>
    <t>810344987</t>
  </si>
  <si>
    <t>-1987578920</t>
  </si>
  <si>
    <t>-307011894</t>
  </si>
  <si>
    <t>"km 413,300-421,900 (SO 01.08, SO 01.09, SO 01.10, SO 01.11, SO 01.12, SO 01.13)" 8,6</t>
  </si>
  <si>
    <t>-747922672</t>
  </si>
  <si>
    <t>180*0,06034</t>
  </si>
  <si>
    <t>-930459563</t>
  </si>
  <si>
    <t>180*0,06498</t>
  </si>
  <si>
    <t>594812276</t>
  </si>
  <si>
    <t>924694239</t>
  </si>
  <si>
    <t>0,140+0,082</t>
  </si>
  <si>
    <t>874322955</t>
  </si>
  <si>
    <t>výzisk - kolejnice-do žst.Velké Žernoserky</t>
  </si>
  <si>
    <t>1175982687</t>
  </si>
  <si>
    <t>0,082</t>
  </si>
  <si>
    <t>282705305</t>
  </si>
  <si>
    <t>0,140</t>
  </si>
  <si>
    <t>-1670063282</t>
  </si>
  <si>
    <t>01.11 - SO 01.11 - km 415,450 - 415,650</t>
  </si>
  <si>
    <t>1856139541</t>
  </si>
  <si>
    <t>-746654775</t>
  </si>
  <si>
    <t>"km 415,450 – 415,650 LP, PP" 200+200</t>
  </si>
  <si>
    <t>-409670239</t>
  </si>
  <si>
    <t>204928275</t>
  </si>
  <si>
    <t>1278574943</t>
  </si>
  <si>
    <t>-282386275</t>
  </si>
  <si>
    <t>1180615726</t>
  </si>
  <si>
    <t>"km 415,570 " 8+8</t>
  </si>
  <si>
    <t>1412677901</t>
  </si>
  <si>
    <t>280254874</t>
  </si>
  <si>
    <t>-121416758</t>
  </si>
  <si>
    <t>-279907425</t>
  </si>
  <si>
    <t>1360290195</t>
  </si>
  <si>
    <t>-1039478425</t>
  </si>
  <si>
    <t>200*2+100*2</t>
  </si>
  <si>
    <t>-870739189</t>
  </si>
  <si>
    <t>2133142336</t>
  </si>
  <si>
    <t>51376853</t>
  </si>
  <si>
    <t>"km 415,570 - AVV" 1</t>
  </si>
  <si>
    <t>1985971271</t>
  </si>
  <si>
    <t>-2055671233</t>
  </si>
  <si>
    <t>-879106093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</si>
  <si>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t>
  </si>
  <si>
    <t>1381323244</t>
  </si>
  <si>
    <t>2*120*0,06034</t>
  </si>
  <si>
    <t>200*0,06498</t>
  </si>
  <si>
    <t xml:space="preserve">Doprava obousměrná (např. dodávek z vlastních zásob zhotovitele nebo objednatele nebo výzisku) mechanizací o nosnosti přes 3,5 t objemnějšího kusového materiálu (prefabrikátů, stožárů, výhybek, rozvaděčů, vybouraných hmot atd.) do 80 km Poznámka: 1. Ceny </t>
  </si>
  <si>
    <t>-1809278885</t>
  </si>
  <si>
    <t>-1167408881</t>
  </si>
  <si>
    <t>výzisk - kolejnice žst. Litoměřice</t>
  </si>
  <si>
    <t>-1230274909</t>
  </si>
  <si>
    <t>0,221</t>
  </si>
  <si>
    <t>1943110250</t>
  </si>
  <si>
    <t>0,187</t>
  </si>
  <si>
    <t>1967625156</t>
  </si>
  <si>
    <t>-1084799474</t>
  </si>
  <si>
    <t>0,221+0,187</t>
  </si>
  <si>
    <t>Doprava jednosměrná (např. nakupovaného materiálu) mechanizací o nosnosti přes 3,5 t objemnějšího kusového materiálu (prefabrikátů, stožárů, výhybek, rozvaděčů, vybouraných hmot atd.) do 350 km.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</si>
  <si>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-1502169697</t>
  </si>
  <si>
    <t>nový mat. LIS</t>
  </si>
  <si>
    <t>0,963</t>
  </si>
  <si>
    <t>01.12 - SO 01.12 - km 416,200 - 416,680</t>
  </si>
  <si>
    <t>501655429</t>
  </si>
  <si>
    <t>1044488943</t>
  </si>
  <si>
    <t>"km 416,200 – 416,680 PP" 480</t>
  </si>
  <si>
    <t>5910063150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</si>
  <si>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</si>
  <si>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899691118</t>
  </si>
  <si>
    <t>"km 416,200 – 416,680 Lp" 480</t>
  </si>
  <si>
    <t>1672453584</t>
  </si>
  <si>
    <t>"Pravý pas" 888</t>
  </si>
  <si>
    <t>-2045073124</t>
  </si>
  <si>
    <t>-1004304042</t>
  </si>
  <si>
    <t>61775191</t>
  </si>
  <si>
    <t>612957748</t>
  </si>
  <si>
    <t>2041644135</t>
  </si>
  <si>
    <t>31328507</t>
  </si>
  <si>
    <t xml:space="preserve">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t>
  </si>
  <si>
    <t>2023373837</t>
  </si>
  <si>
    <t>480+100</t>
  </si>
  <si>
    <t>-212467753</t>
  </si>
  <si>
    <t>1340757587</t>
  </si>
  <si>
    <t>-874097783</t>
  </si>
  <si>
    <t>1937382890</t>
  </si>
  <si>
    <t>-1751613977</t>
  </si>
  <si>
    <t>-1494799878</t>
  </si>
  <si>
    <t>-1179901491</t>
  </si>
  <si>
    <t>0,108</t>
  </si>
  <si>
    <t>1680008881</t>
  </si>
  <si>
    <t>-516098</t>
  </si>
  <si>
    <t>631345450</t>
  </si>
  <si>
    <t>0,108+0,186</t>
  </si>
  <si>
    <t>01.13 - SO 01.13 - km 420,270 - 420,460</t>
  </si>
  <si>
    <t>737315929</t>
  </si>
  <si>
    <t>-983989375</t>
  </si>
  <si>
    <t>"km 420,270 – 420,460 PP, LP" 190+190</t>
  </si>
  <si>
    <t>-315984371</t>
  </si>
  <si>
    <t>765596252</t>
  </si>
  <si>
    <t>-887368022</t>
  </si>
  <si>
    <t>-1628852436</t>
  </si>
  <si>
    <t>1272771938</t>
  </si>
  <si>
    <t>-1015742411</t>
  </si>
  <si>
    <t>-1357732616</t>
  </si>
  <si>
    <t>964690605</t>
  </si>
  <si>
    <t>190*2+100*2</t>
  </si>
  <si>
    <t>186557935</t>
  </si>
  <si>
    <t>462444692</t>
  </si>
  <si>
    <t>-1665985949</t>
  </si>
  <si>
    <t>310226770</t>
  </si>
  <si>
    <t>67614241</t>
  </si>
  <si>
    <t>190*0,06034</t>
  </si>
  <si>
    <t>-108642074</t>
  </si>
  <si>
    <t>190*0,06498</t>
  </si>
  <si>
    <t>-1928885745</t>
  </si>
  <si>
    <t>1838768349</t>
  </si>
  <si>
    <t>-173057948</t>
  </si>
  <si>
    <t>0,087</t>
  </si>
  <si>
    <t>-1308293714</t>
  </si>
  <si>
    <t>0,148</t>
  </si>
  <si>
    <t>-1529374677</t>
  </si>
  <si>
    <t>1518309838</t>
  </si>
  <si>
    <t>0,087+0,148</t>
  </si>
  <si>
    <t>SO 02 - TO Děčín východ</t>
  </si>
  <si>
    <t>02.01 - SO - 02.01 - km 426,180 - 426,480</t>
  </si>
  <si>
    <t>-1185056819</t>
  </si>
  <si>
    <t>1002526881</t>
  </si>
  <si>
    <t>"km 426,180 – 426,480 PP, LP" 300+300</t>
  </si>
  <si>
    <t>-391688728</t>
  </si>
  <si>
    <t>-456951392</t>
  </si>
  <si>
    <t>-225018494</t>
  </si>
  <si>
    <t>154026760</t>
  </si>
  <si>
    <t>1211925418</t>
  </si>
  <si>
    <t>-880256151</t>
  </si>
  <si>
    <t>1418071802</t>
  </si>
  <si>
    <t>-289739781</t>
  </si>
  <si>
    <t>-768016066</t>
  </si>
  <si>
    <t>1360554448</t>
  </si>
  <si>
    <t>-325358907</t>
  </si>
  <si>
    <t>512561210</t>
  </si>
  <si>
    <t>1971402553</t>
  </si>
  <si>
    <t>"km 423,200-430,150" 6,95</t>
  </si>
  <si>
    <t>972740718</t>
  </si>
  <si>
    <t>(300+300)*0,06034</t>
  </si>
  <si>
    <t>-963378254</t>
  </si>
  <si>
    <t>(300+300)*0,06498</t>
  </si>
  <si>
    <t>-1375551901</t>
  </si>
  <si>
    <t>-823894242</t>
  </si>
  <si>
    <t>-2101540151</t>
  </si>
  <si>
    <t>0,135</t>
  </si>
  <si>
    <t>-840564387</t>
  </si>
  <si>
    <t>0,231</t>
  </si>
  <si>
    <t>-1722870576</t>
  </si>
  <si>
    <t>-325085459</t>
  </si>
  <si>
    <t>0,231+0,135</t>
  </si>
  <si>
    <t>02.02 - SO - 02.02 - km 429,700 - 429,880</t>
  </si>
  <si>
    <t>-558327141</t>
  </si>
  <si>
    <t>-1863379435</t>
  </si>
  <si>
    <t>"km 429,700 – 429,880 PP, LP" 180+180</t>
  </si>
  <si>
    <t>2060931441</t>
  </si>
  <si>
    <t>"km 429,775 " 5*2</t>
  </si>
  <si>
    <t>5957119080</t>
  </si>
  <si>
    <t>Lepený izolovaný styk tv. UIC60 s tepelně zpracovanou hlavou délky 5,00 m</t>
  </si>
  <si>
    <t>550130669</t>
  </si>
  <si>
    <t>-1665451668</t>
  </si>
  <si>
    <t>-1438102228</t>
  </si>
  <si>
    <t>1045269142</t>
  </si>
  <si>
    <t>2058138458</t>
  </si>
  <si>
    <t>764698567</t>
  </si>
  <si>
    <t>377198048</t>
  </si>
  <si>
    <t>-1203593963</t>
  </si>
  <si>
    <t>-1530920818</t>
  </si>
  <si>
    <t>404087182</t>
  </si>
  <si>
    <t>-592044559</t>
  </si>
  <si>
    <t>-181370307</t>
  </si>
  <si>
    <t>2108328628</t>
  </si>
  <si>
    <t>-75666887</t>
  </si>
  <si>
    <t>-1562000312</t>
  </si>
  <si>
    <t>"km 423,200-430,180" 6,98</t>
  </si>
  <si>
    <t>1086679168</t>
  </si>
  <si>
    <t>(180+180)*0,06034</t>
  </si>
  <si>
    <t>-503846018</t>
  </si>
  <si>
    <t>(180+180)*0,06498</t>
  </si>
  <si>
    <t>-1515021839</t>
  </si>
  <si>
    <t>1191979956</t>
  </si>
  <si>
    <t>1887614969</t>
  </si>
  <si>
    <t>0,086</t>
  </si>
  <si>
    <t>-1786222706</t>
  </si>
  <si>
    <t>-726343508</t>
  </si>
  <si>
    <t>1764677202</t>
  </si>
  <si>
    <t>0,086+0,140</t>
  </si>
  <si>
    <t>2068728585</t>
  </si>
  <si>
    <t>0,682</t>
  </si>
  <si>
    <t>SO 03 - TO Ústí nad Labem - západ</t>
  </si>
  <si>
    <t>03.01 - SO 03.01 - km 9,910 - 10,330</t>
  </si>
  <si>
    <t>1092615556</t>
  </si>
  <si>
    <t>"výřez vad" 40*2</t>
  </si>
  <si>
    <t>"svařování" 10</t>
  </si>
  <si>
    <t>-1499619055</t>
  </si>
  <si>
    <t>"km 9,910 – 10,330 PP, LP" 420+420</t>
  </si>
  <si>
    <t>-1779612455</t>
  </si>
  <si>
    <t>"UIC km 9,730 a 10,330" 2*5</t>
  </si>
  <si>
    <t>1958353896</t>
  </si>
  <si>
    <t>-1478591401</t>
  </si>
  <si>
    <t>"R65 km 9,730 - 10,330" 2*5</t>
  </si>
  <si>
    <t>5957128080</t>
  </si>
  <si>
    <t>Lepený izolovaný styk tv. R65 s tepelně zpracovanou hlavou délky 5,00 m</t>
  </si>
  <si>
    <t>19983613</t>
  </si>
  <si>
    <t>-575657367</t>
  </si>
  <si>
    <t>-504495740</t>
  </si>
  <si>
    <t>-1433429958</t>
  </si>
  <si>
    <t>-724201750</t>
  </si>
  <si>
    <t>5+40</t>
  </si>
  <si>
    <t>-1436070556</t>
  </si>
  <si>
    <t>-1807049060</t>
  </si>
  <si>
    <t>1442748407</t>
  </si>
  <si>
    <t>-1322994066</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</si>
  <si>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</si>
  <si>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</si>
  <si>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-1572964807</t>
  </si>
  <si>
    <t>1,5</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</si>
  <si>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</si>
  <si>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</si>
  <si>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-1150859052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</si>
  <si>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</si>
  <si>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</si>
  <si>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</si>
  <si>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-620531003</t>
  </si>
  <si>
    <t>2*33</t>
  </si>
  <si>
    <t>5955101005</t>
  </si>
  <si>
    <t>Kamenivo drcené štěrk frakce 31,5/63 třídy min. BII</t>
  </si>
  <si>
    <t>527025013</t>
  </si>
  <si>
    <t>66*1,5</t>
  </si>
  <si>
    <t>9902300100</t>
  </si>
  <si>
    <t>Doprava jednosměrná (např. nakupovaného materiálu) mechanizací o nosnosti přes 3,5 t sypanin (kameniva, písku, suti, dlažebních kostek, atd.) do 10 km Poznámka: 1. Ceny jsou určeny pro dopravu silničními i kolejovými vozidly.2. V cenách jednosměrné doprav</t>
  </si>
  <si>
    <t>-1800973129</t>
  </si>
  <si>
    <t>Štěrk</t>
  </si>
  <si>
    <t>99</t>
  </si>
  <si>
    <t>-1295065622</t>
  </si>
  <si>
    <t>-89072857</t>
  </si>
  <si>
    <t>420156701</t>
  </si>
  <si>
    <t>-1071820370</t>
  </si>
  <si>
    <t>"km 4,753 - 11,214" 6,461</t>
  </si>
  <si>
    <t>1061397187</t>
  </si>
  <si>
    <t>1609497076</t>
  </si>
  <si>
    <t>1158233223</t>
  </si>
  <si>
    <t>-803540768</t>
  </si>
  <si>
    <t>výzisk - kolejnice-do nebližší stanice</t>
  </si>
  <si>
    <t>Doprava obousměrná (např. dodávek z vlastních zásob zhotovitele nebo objednatele nebo výzisku) mechanizací o nosnosti přes 3,5 t sypanin (kameniva, písku, suti, dlažebních kostek, atd.) do 10 km Poznámka: 1. Ceny jsou určeny pro dopravu silničními i kolej</t>
  </si>
  <si>
    <t>-360612344</t>
  </si>
  <si>
    <t>11,562</t>
  </si>
  <si>
    <t>1741421944</t>
  </si>
  <si>
    <t>0,987</t>
  </si>
  <si>
    <t>-356990406</t>
  </si>
  <si>
    <t>31</t>
  </si>
  <si>
    <t>-946726536</t>
  </si>
  <si>
    <t>11,562+0,987</t>
  </si>
  <si>
    <t>32</t>
  </si>
  <si>
    <t>-360884690</t>
  </si>
  <si>
    <t>0,682+0,740</t>
  </si>
  <si>
    <t>03.02 - SO 03.02 - km 9,910 - 10,330</t>
  </si>
  <si>
    <t>424274231</t>
  </si>
  <si>
    <t>589683434</t>
  </si>
  <si>
    <t>"km 9,910 – 10,330 PP, 10,505 - 10,568 LP" 420+420</t>
  </si>
  <si>
    <t>1143137578</t>
  </si>
  <si>
    <t>195317119</t>
  </si>
  <si>
    <t>1044578115</t>
  </si>
  <si>
    <t>"R65 km 9,730 a 10,330" 2*5</t>
  </si>
  <si>
    <t>-334001717</t>
  </si>
  <si>
    <t>76350517</t>
  </si>
  <si>
    <t>-1944430804</t>
  </si>
  <si>
    <t>-2061891816</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</si>
  <si>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t>
  </si>
  <si>
    <t>-332988725</t>
  </si>
  <si>
    <t>1731662315</t>
  </si>
  <si>
    <t>-611842575</t>
  </si>
  <si>
    <t>420130576</t>
  </si>
  <si>
    <t>1704879394</t>
  </si>
  <si>
    <t>75077002</t>
  </si>
  <si>
    <t>-802911900</t>
  </si>
  <si>
    <t>1461487650</t>
  </si>
  <si>
    <t>1546817071</t>
  </si>
  <si>
    <t>1,4</t>
  </si>
  <si>
    <t>936130144</t>
  </si>
  <si>
    <t>-426878282</t>
  </si>
  <si>
    <t>1277310345</t>
  </si>
  <si>
    <t>-1197535895</t>
  </si>
  <si>
    <t>1152896049</t>
  </si>
  <si>
    <t>štěrk</t>
  </si>
  <si>
    <t>1795194502</t>
  </si>
  <si>
    <t>-754675738</t>
  </si>
  <si>
    <t>-1771059345</t>
  </si>
  <si>
    <t>314936481</t>
  </si>
  <si>
    <t>251565132</t>
  </si>
  <si>
    <t>15,621</t>
  </si>
  <si>
    <t>-1326117013</t>
  </si>
  <si>
    <t>1,334</t>
  </si>
  <si>
    <t>-1675947945</t>
  </si>
  <si>
    <t>Doprava jednosměrná (např. nakupovaného materiálu) mechanizací o nosnosti přes 3,5 t sypanin (kameniva, písku, suti, dlažebních kostek, atd.) do 80 km Poznámka: 1. Ceny jsou určeny pro dopravu silničními i kolejovými vozidly.2. V cenách jednosměrné doprav</t>
  </si>
  <si>
    <t>1417080127</t>
  </si>
  <si>
    <t>15,621+1,334</t>
  </si>
  <si>
    <t>-2036040499</t>
  </si>
  <si>
    <t>03.03 - SO 03.03 - km 1,825 - 2,125</t>
  </si>
  <si>
    <t>-1544819582</t>
  </si>
  <si>
    <t>"výřez vad" 10*2</t>
  </si>
  <si>
    <t>"svařování" 7</t>
  </si>
  <si>
    <t>5907025020</t>
  </si>
  <si>
    <t>Výměna kolejnicových pásů stávající upevnění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</si>
  <si>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-708693301</t>
  </si>
  <si>
    <t>"km 1,825 – 2,125 LP, PP" 300+170</t>
  </si>
  <si>
    <t>-2124169169</t>
  </si>
  <si>
    <t>-1886579935</t>
  </si>
  <si>
    <t>5+10</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</si>
  <si>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</si>
  <si>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</si>
  <si>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1550567465</t>
  </si>
  <si>
    <t>5910040220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</si>
  <si>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</si>
  <si>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776369087</t>
  </si>
  <si>
    <t>300+170+100*2</t>
  </si>
  <si>
    <t>1602327080</t>
  </si>
  <si>
    <t>1809022950</t>
  </si>
  <si>
    <t>276338978</t>
  </si>
  <si>
    <t>749085990</t>
  </si>
  <si>
    <t>0,530</t>
  </si>
  <si>
    <t>-1076381967</t>
  </si>
  <si>
    <t>501881771</t>
  </si>
  <si>
    <t>1*33</t>
  </si>
  <si>
    <t>-625838330</t>
  </si>
  <si>
    <t>33*1,5</t>
  </si>
  <si>
    <t>-1228146684</t>
  </si>
  <si>
    <t>"km 1,600 - 2,179" 0,579</t>
  </si>
  <si>
    <t>-1224920374</t>
  </si>
  <si>
    <t>49,500</t>
  </si>
  <si>
    <t>-1278560137</t>
  </si>
  <si>
    <t>-1067866078</t>
  </si>
  <si>
    <t>300*0,06498</t>
  </si>
  <si>
    <t>-1289689761</t>
  </si>
  <si>
    <t xml:space="preserve">Doprava obousměrná (např. dodávek z vlastních zásob zhotovitele nebo objednatele nebo výzisku) mechanizací o nosnosti přes 3,5 t objemnějšího kusového materiálu (prefabrikátů, stožárů, výhybek, rozvaděčů, vybouraných hmot atd.) do 10 km Poznámka: 1. Ceny </t>
  </si>
  <si>
    <t>65241221</t>
  </si>
  <si>
    <t>03.04 - SO 03.04 - km 3,900 - 4,600</t>
  </si>
  <si>
    <t>-1406474112</t>
  </si>
  <si>
    <t>"výřez vad" 25*2</t>
  </si>
  <si>
    <t>"svařování" 14</t>
  </si>
  <si>
    <t>1041325369</t>
  </si>
  <si>
    <t>"km 3,900 – 4,600 LP, PP" 700+700</t>
  </si>
  <si>
    <t>1216095805</t>
  </si>
  <si>
    <t>-1939056704</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</si>
  <si>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t>
  </si>
  <si>
    <t>745409787</t>
  </si>
  <si>
    <t>7+25</t>
  </si>
  <si>
    <t>-972347879</t>
  </si>
  <si>
    <t>-358084464</t>
  </si>
  <si>
    <t>700*2+100*2</t>
  </si>
  <si>
    <t>542186815</t>
  </si>
  <si>
    <t>1,2</t>
  </si>
  <si>
    <t>1847407209</t>
  </si>
  <si>
    <t>-367046897</t>
  </si>
  <si>
    <t>1669966938</t>
  </si>
  <si>
    <t>1117557351</t>
  </si>
  <si>
    <t>"km 3,818 - 4,700" 0,882</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</si>
  <si>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</si>
  <si>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1674415637</t>
  </si>
  <si>
    <t>"Štěrk"</t>
  </si>
  <si>
    <t>-2043366890</t>
  </si>
  <si>
    <t>-1773728654</t>
  </si>
  <si>
    <t>406338636</t>
  </si>
  <si>
    <t>390410097</t>
  </si>
  <si>
    <t>720*0,06034</t>
  </si>
  <si>
    <t>1818815990</t>
  </si>
  <si>
    <t>700*0,06498</t>
  </si>
  <si>
    <t>-616070381</t>
  </si>
  <si>
    <t>-544501037</t>
  </si>
  <si>
    <t>03.05 - SO 03.05 - km 0,430 - 0,650</t>
  </si>
  <si>
    <t>-1019492264</t>
  </si>
  <si>
    <t>"výřez vad" 20*2</t>
  </si>
  <si>
    <t>"svařování" 3</t>
  </si>
  <si>
    <t xml:space="preserve">Výměna kolejnicových pásů stávající upevnění tv. R65 rozdělení "d". Poznámka: 1. V cenách jsou započteny náklady na demontáž upevňovadel, výměnu kolejnicových pásů, dílů a součástí, montáž upevňovadel, úpravu dilatačních spár, pryžových podložek, zřízení </t>
  </si>
  <si>
    <t>1850150580</t>
  </si>
  <si>
    <t>"km 0,430 - 0,650 LP" 220</t>
  </si>
  <si>
    <t>1235273793</t>
  </si>
  <si>
    <t>842905816</t>
  </si>
  <si>
    <t>682669333</t>
  </si>
  <si>
    <t>-1180645475</t>
  </si>
  <si>
    <t>764667649</t>
  </si>
  <si>
    <t>2+20</t>
  </si>
  <si>
    <t xml:space="preserve">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t>
  </si>
  <si>
    <t>-1209679567</t>
  </si>
  <si>
    <t>220+100</t>
  </si>
  <si>
    <t>2027249227</t>
  </si>
  <si>
    <t>850917549</t>
  </si>
  <si>
    <t>1178261489</t>
  </si>
  <si>
    <t>-482971319</t>
  </si>
  <si>
    <t>0,8</t>
  </si>
  <si>
    <t>939197865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</si>
  <si>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</si>
  <si>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-104922566</t>
  </si>
  <si>
    <t>-203340465</t>
  </si>
  <si>
    <t>-1549510427</t>
  </si>
  <si>
    <t>"km 0,300 - 1,093" 0,793</t>
  </si>
  <si>
    <t>120060475</t>
  </si>
  <si>
    <t>49,5</t>
  </si>
  <si>
    <t>1018849737</t>
  </si>
  <si>
    <t>120*0,06498</t>
  </si>
  <si>
    <t>10702869</t>
  </si>
  <si>
    <t>220*0,06498</t>
  </si>
  <si>
    <t>1091737169</t>
  </si>
  <si>
    <t>-672281178</t>
  </si>
  <si>
    <t>-898182710</t>
  </si>
  <si>
    <t>2,091</t>
  </si>
  <si>
    <t>Doprava obousměrná (např. dodávek z vlastních zásob zhotovitele nebo objednatele nebo výzisku) mechanizací o nosnosti přes 3,5 t sypanin (kameniva, písku, suti, dlažebních kostek, atd.) do 30 km Poznámka: 1. Ceny jsou určeny pro dopravu silničními i kolej</t>
  </si>
  <si>
    <t>750154499</t>
  </si>
  <si>
    <t>0,179</t>
  </si>
  <si>
    <t>-1851383428</t>
  </si>
  <si>
    <t>1813128400</t>
  </si>
  <si>
    <t>0,179+2,091</t>
  </si>
  <si>
    <t>SO 04 - TO Česká Kamenice</t>
  </si>
  <si>
    <t>04.01 - SO 04.01 - km 0,050 - 0,480</t>
  </si>
  <si>
    <t>5907050020</t>
  </si>
  <si>
    <t>Dělení kolejnic řezáním nebo rozbroušením soustavy S49 nebo T. Poznámka: 1. V cenách jsou započteny náklady na manipulaci, podložení, označení a provedení řezu kolejnice.</t>
  </si>
  <si>
    <t>1705117579</t>
  </si>
  <si>
    <t>"svařování" 20*2</t>
  </si>
  <si>
    <t>5907025040</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</si>
  <si>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</si>
  <si>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-2090293887</t>
  </si>
  <si>
    <t>"km 0,050 - 0,480 PP, LP" 430+430</t>
  </si>
  <si>
    <t>5908005130</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</si>
  <si>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</si>
  <si>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2059321867</t>
  </si>
  <si>
    <t>5908005230</t>
  </si>
  <si>
    <t>Oprava kolejnicového styku 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</si>
  <si>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1491072818</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</si>
  <si>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</si>
  <si>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</si>
  <si>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245688216</t>
  </si>
  <si>
    <t>246217077</t>
  </si>
  <si>
    <t>1,350</t>
  </si>
  <si>
    <t>-1317951980</t>
  </si>
  <si>
    <t>-199381479</t>
  </si>
  <si>
    <t>1205377719</t>
  </si>
  <si>
    <t>291691380</t>
  </si>
  <si>
    <t>"km 0,000 - 2,800" 2,800</t>
  </si>
  <si>
    <t>9902300400</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</si>
  <si>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</si>
  <si>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41330348</t>
  </si>
  <si>
    <t>5907050120</t>
  </si>
  <si>
    <t>Dělení kolejnic kyslíkem soustavy S49 nebo T. Poznámka: 1. V cenách jsou započteny náklady na manipulaci, podložení, označení a provedení řezu kolejnice.</t>
  </si>
  <si>
    <t>469957679</t>
  </si>
  <si>
    <t>-1586925977</t>
  </si>
  <si>
    <t>860*0,04943</t>
  </si>
  <si>
    <t>-299444236</t>
  </si>
  <si>
    <t>-782848975</t>
  </si>
  <si>
    <t>594699559</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</si>
  <si>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</si>
  <si>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t>
  </si>
  <si>
    <t>961913929</t>
  </si>
  <si>
    <t>bagr, ASP, pluh (pro SO 5.1 + 5.3 + 5.4 + 5.5)</t>
  </si>
  <si>
    <t>04.02 - SO 04.02 - km 83,600 - 84,163</t>
  </si>
  <si>
    <t>419736027</t>
  </si>
  <si>
    <t>"SVK" 12</t>
  </si>
  <si>
    <t>"svařování" 10*2</t>
  </si>
  <si>
    <t>-1519761899</t>
  </si>
  <si>
    <t>"km 83,600 – 84,163 PP, LP" 563+563</t>
  </si>
  <si>
    <t>-1444314882</t>
  </si>
  <si>
    <t>1005890683</t>
  </si>
  <si>
    <t>745664862</t>
  </si>
  <si>
    <t>65320336</t>
  </si>
  <si>
    <t>610177986</t>
  </si>
  <si>
    <t>563*2+100*2</t>
  </si>
  <si>
    <t>1557733528</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</si>
  <si>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</si>
  <si>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</si>
  <si>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1219017677</t>
  </si>
  <si>
    <t>1,1</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</si>
  <si>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t>
  </si>
  <si>
    <t>-251351390</t>
  </si>
  <si>
    <t>1259520538</t>
  </si>
  <si>
    <t>4*33</t>
  </si>
  <si>
    <t>1266361519</t>
  </si>
  <si>
    <t>198</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</si>
  <si>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</si>
  <si>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t>
  </si>
  <si>
    <t>-769201686</t>
  </si>
  <si>
    <t>-908012486</t>
  </si>
  <si>
    <t>1200*0,06034</t>
  </si>
  <si>
    <t>-76079106</t>
  </si>
  <si>
    <t>1126*0,06498</t>
  </si>
  <si>
    <t>-686927442</t>
  </si>
  <si>
    <t>1557740747</t>
  </si>
  <si>
    <t>-166030675</t>
  </si>
  <si>
    <t>bagr, ASP, pluh</t>
  </si>
  <si>
    <t>SO 05 - 2. TK Prackovice - Ústí n. L. jih</t>
  </si>
  <si>
    <t>05.01 - SO 05.01 - km 505,110-505,160</t>
  </si>
  <si>
    <t>612225747</t>
  </si>
  <si>
    <t>2*50</t>
  </si>
  <si>
    <t>1842206948</t>
  </si>
  <si>
    <t xml:space="preserve">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t>
  </si>
  <si>
    <t>1997354967</t>
  </si>
  <si>
    <t>2*150</t>
  </si>
  <si>
    <t>1714317458</t>
  </si>
  <si>
    <t>1612884873</t>
  </si>
  <si>
    <t>-1307466538</t>
  </si>
  <si>
    <t>-1680429565</t>
  </si>
  <si>
    <t>"2.TK" 120</t>
  </si>
  <si>
    <t>1675536750</t>
  </si>
  <si>
    <t>1216020632</t>
  </si>
  <si>
    <t>5913035010</t>
  </si>
  <si>
    <t>Demontáž celopryžové přejezdové konstrukce málo zatížené v koleji část vnější a vnitřní bez závěrných zídek. Poznámka: 1. V cenách jsou započteny náklady na demontáž konstrukce, naložení na dopravní prostředek.</t>
  </si>
  <si>
    <t>645808082</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</si>
  <si>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</si>
  <si>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</si>
  <si>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169568229</t>
  </si>
  <si>
    <t>5908050070</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</si>
  <si>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</si>
  <si>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-1473703157</t>
  </si>
  <si>
    <t>5958125000</t>
  </si>
  <si>
    <t>Komplety s antikorozní úpravou Skl 14 (svěrka Skl14, vrtule R1, podložka Uls7)</t>
  </si>
  <si>
    <t>-241430680</t>
  </si>
  <si>
    <t>1613239170</t>
  </si>
  <si>
    <t>7,24</t>
  </si>
  <si>
    <t>-2077954747</t>
  </si>
  <si>
    <t>9902300500</t>
  </si>
  <si>
    <t>Doprava jednosměrná (např. nakupovaného materiálu) mechanizací o nosnosti přes 3,5 t sypanin (kameniva, písku, suti, dlažebních kostek, atd.) do 60 km Poznámka: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</si>
  <si>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-46346962</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</si>
  <si>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</si>
  <si>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t>
  </si>
  <si>
    <t>1192749177</t>
  </si>
  <si>
    <t>"výzisk kolejnic" 6,03</t>
  </si>
  <si>
    <t>"výzisk podl.+vložky+kompl." 0,036+0,002+0,126</t>
  </si>
  <si>
    <t>1993148124</t>
  </si>
  <si>
    <t>"výzisk kompl."0,126</t>
  </si>
  <si>
    <t>1849505835</t>
  </si>
  <si>
    <t>"pryž.podl.+vložky na skl." 0,036+0,0025</t>
  </si>
  <si>
    <t>-1058956761</t>
  </si>
  <si>
    <t>"pryž.podl.+vložky na skl." 0,036+0,002</t>
  </si>
  <si>
    <t>-7322632</t>
  </si>
  <si>
    <t>nový mat. - podl.+vložky+kompl.</t>
  </si>
  <si>
    <t xml:space="preserve"> 0,036+0,005+0,126</t>
  </si>
  <si>
    <t>-447287787</t>
  </si>
  <si>
    <t>"ASP, dvoucestný bagr, SSP, souprava na PŘEPRAVU KOLEJNIC" 4</t>
  </si>
  <si>
    <t>05.02 - SO 05.02 - Úprava GPK na 2.TK</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</si>
  <si>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</si>
  <si>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-1917909478</t>
  </si>
  <si>
    <t>1842817265</t>
  </si>
  <si>
    <t>9104105</t>
  </si>
  <si>
    <t>231*1,5</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</si>
  <si>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</si>
  <si>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</si>
  <si>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-524211183</t>
  </si>
  <si>
    <t>5905095010</t>
  </si>
  <si>
    <t>Úprava kolejového lože ojediněle ručně v koleji lože otevřené. Poznámka: 1. V cenách jsou započteny náklady na úpravu KL koleje a výhybek ojediněle vidlemi. 2. V cenách nejsou obsaženy náklady na doplnění a dodávku kameniva.</t>
  </si>
  <si>
    <t>1691753360</t>
  </si>
  <si>
    <t>1273670509</t>
  </si>
  <si>
    <t>987769597</t>
  </si>
  <si>
    <t>SO 06 - 2. TK Povrly - Děčín hl.n.</t>
  </si>
  <si>
    <t>06.01 - SO 06.01 - 2.TK v km 527,618– 527,993</t>
  </si>
  <si>
    <t>Souvislá výměna kolejnic stávající upevnění tv. UIC60 rozdělení "u". Poznámka: 1. V cenách jsou započteny náklady na demontáž upevňovadel, výměnu kolejnic, dílů a součástí, montáž upevňovadel, úpravu dilatačních spár, pryžových podložek, zřízení nebo demo</t>
  </si>
  <si>
    <t>997643592</t>
  </si>
  <si>
    <t>"km 527,618– 527,993" 2*375</t>
  </si>
  <si>
    <t>"km 529,950 – 530,425" 475</t>
  </si>
  <si>
    <t>"km 530,220" 75</t>
  </si>
  <si>
    <t>-200715449</t>
  </si>
  <si>
    <t>4,5*4</t>
  </si>
  <si>
    <t>5957122055</t>
  </si>
  <si>
    <t>Lepený izolovaný styk tv. UIC60 z kolejnic vyšší jakosti délky 4,50 m</t>
  </si>
  <si>
    <t>2103440690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</si>
  <si>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t>
  </si>
  <si>
    <t>941104270</t>
  </si>
  <si>
    <t>12+7</t>
  </si>
  <si>
    <t>-54985252</t>
  </si>
  <si>
    <t>6+2</t>
  </si>
  <si>
    <t>-814484161</t>
  </si>
  <si>
    <t>2*475+1*750</t>
  </si>
  <si>
    <t>5910045030</t>
  </si>
  <si>
    <t>Zajištění polohy kolejnice bočními válečkovými opěrkami rozdělení pražců "u". Poznámka: 1. V cenách jsou započteny náklady na montáž a demontáž bočních opěrek v oblouku o malém poloměru.</t>
  </si>
  <si>
    <t>-488110847</t>
  </si>
  <si>
    <t>1254846189</t>
  </si>
  <si>
    <t>4+3</t>
  </si>
  <si>
    <t>1729533393</t>
  </si>
  <si>
    <t>1260+924</t>
  </si>
  <si>
    <t>1277264606</t>
  </si>
  <si>
    <t>17926574</t>
  </si>
  <si>
    <t>150+110</t>
  </si>
  <si>
    <t>1544682991</t>
  </si>
  <si>
    <t>-80770941</t>
  </si>
  <si>
    <t>353604896</t>
  </si>
  <si>
    <t>79,65+7,24</t>
  </si>
  <si>
    <t>-945619086</t>
  </si>
  <si>
    <t>Doprava jednosměrná (např. nakupovaného materiálu) mechanizací o nosnosti přes 3,5 t sypanin (kameniva, písku, suti, dlažebních kostek, atd.) do 60 km Poznámka: 1. Ceny jsou určeny pro dopravu silničními i kolejovými vozidly.2. V cenách jednosměrné doprav</t>
  </si>
  <si>
    <t>-1746668275</t>
  </si>
  <si>
    <t>-1876191339</t>
  </si>
  <si>
    <t>"výzisk kolejnic" 45,26+33,19</t>
  </si>
  <si>
    <t>"výzisk - pryž.podl." 0,393</t>
  </si>
  <si>
    <t>-420184456</t>
  </si>
  <si>
    <t>-1558040387</t>
  </si>
  <si>
    <t>"pryž.podl. na skl." 0,393</t>
  </si>
  <si>
    <t>-900706387</t>
  </si>
  <si>
    <t>1781181518</t>
  </si>
  <si>
    <t>nový mat. - pryž.podl.</t>
  </si>
  <si>
    <t>0,393</t>
  </si>
  <si>
    <t>9902301200</t>
  </si>
  <si>
    <t>Doprava jednosměrná (např. nakupovaného materiálu) mechanizací o nosnosti přes 3,5 t sypanin (kameniva, písku, suti, dlažebních kostek,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</si>
  <si>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311837961</t>
  </si>
  <si>
    <t>"nový mat. LIS" 1,224</t>
  </si>
  <si>
    <t>-1843753928</t>
  </si>
  <si>
    <t>"ASP, SSP, dvoucestný bagr, dynamický stabilizátor, souprava na převoz kolejnicL" 5</t>
  </si>
  <si>
    <t>06.02 - SO 06.02 - Úprava GPK na 2.TK</t>
  </si>
  <si>
    <t>-2070867423</t>
  </si>
  <si>
    <t>5909050020</t>
  </si>
  <si>
    <t>Stabilizace kolejového lože koleje stávajícího. Poznámka: 1. V cenách jsou započteny náklady na stabilizaci v režimu s řízeným (konstantním) poklesem včetně měření a předání tištěných výstupů.</t>
  </si>
  <si>
    <t>-1829213336</t>
  </si>
  <si>
    <t>1404310878</t>
  </si>
  <si>
    <t>-328908680</t>
  </si>
  <si>
    <t>-281791288</t>
  </si>
  <si>
    <t>297*1,5</t>
  </si>
  <si>
    <t>613917599</t>
  </si>
  <si>
    <t>382742360</t>
  </si>
  <si>
    <t>-1327151256</t>
  </si>
  <si>
    <t>"km 526,623 - 537,794" 11,171</t>
  </si>
  <si>
    <t>07 - Materiál dodávaný objednatelem - NEOCEŇOVAT</t>
  </si>
  <si>
    <t>5957107005</t>
  </si>
  <si>
    <t>Kolejnicové pásy R350HT tv. 60 E2 délky 120 metrů</t>
  </si>
  <si>
    <t>2117309305</t>
  </si>
  <si>
    <t>"SO 01.1" 2</t>
  </si>
  <si>
    <t>"SO 01.2" 2</t>
  </si>
  <si>
    <t>"SO 01.3" 3</t>
  </si>
  <si>
    <t>"SO 01.4" 2</t>
  </si>
  <si>
    <t>"SO 01.5" 4</t>
  </si>
  <si>
    <t>"SO 01.6" 5</t>
  </si>
  <si>
    <t>"SO 01.7" 4</t>
  </si>
  <si>
    <t>"SO 01.8" 2</t>
  </si>
  <si>
    <t>"SO 01.10" 1</t>
  </si>
  <si>
    <t>"SO 01.11" 2</t>
  </si>
  <si>
    <t>"SO 01.12" 4</t>
  </si>
  <si>
    <t>"SO 01.13" 2</t>
  </si>
  <si>
    <t>"SO 02.1" 5</t>
  </si>
  <si>
    <t>"SO 02.2" 3</t>
  </si>
  <si>
    <t>"SO 03.01" 4</t>
  </si>
  <si>
    <t>"SO 03.02" 4</t>
  </si>
  <si>
    <t>"SO 03.04" 6</t>
  </si>
  <si>
    <t>"SO 04.02" 10</t>
  </si>
  <si>
    <t>"SO 06.01" 11</t>
  </si>
  <si>
    <t>5957107015</t>
  </si>
  <si>
    <t>Kolejnicové pásy R350HT tv.49 E1 délky 120 metrů</t>
  </si>
  <si>
    <t>1364556104</t>
  </si>
  <si>
    <t>"SO 04.01" 8</t>
  </si>
  <si>
    <t>5957104055R</t>
  </si>
  <si>
    <t>Kolejnicové pásy třídy R260 tv. R65 délky 120 metrů</t>
  </si>
  <si>
    <t>1103222461</t>
  </si>
  <si>
    <t>"SO 03.03" 2</t>
  </si>
  <si>
    <t>"SO 03.05" 1</t>
  </si>
  <si>
    <t>5957110000</t>
  </si>
  <si>
    <t>Kolejnice tv. 60 E2, třídy R260</t>
  </si>
  <si>
    <t>-848063491</t>
  </si>
  <si>
    <t>"SO 05.01" 2*60</t>
  </si>
  <si>
    <t>5957104015</t>
  </si>
  <si>
    <t>Kolejnicové pásy třídy R260 tv. 60 E2 délky 120 metrů</t>
  </si>
  <si>
    <t>501070567</t>
  </si>
  <si>
    <t>"SO 06.01" 1</t>
  </si>
  <si>
    <t>08 - VRN</t>
  </si>
  <si>
    <t>022101011</t>
  </si>
  <si>
    <t>Geodetické práce Geodetické práce v průběhu opravy</t>
  </si>
  <si>
    <t>kpl</t>
  </si>
  <si>
    <t>-996301069</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</si>
  <si>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</si>
  <si>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t>
  </si>
  <si>
    <t>750241090</t>
  </si>
  <si>
    <t>"SO 04.02" 1,100</t>
  </si>
  <si>
    <t>"SO 05.02" 1,800</t>
  </si>
  <si>
    <t>"SO 06.02" 1,650</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</si>
  <si>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</si>
  <si>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</si>
  <si>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-1469112685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</si>
  <si>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</si>
  <si>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</si>
  <si>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</si>
  <si>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-107564063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</si>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</sst>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23" xfId="0"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theme" Target="theme/theme1.xml" /><Relationship Id="rId33" Type="http://schemas.openxmlformats.org/officeDocument/2006/relationships/calcChain" Target="calcChain.xml" /><Relationship Id="rId3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34</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36</v>
      </c>
      <c r="M28" s="46"/>
      <c r="N28" s="46"/>
      <c r="O28" s="46"/>
      <c r="P28" s="46"/>
      <c r="Q28" s="41"/>
      <c r="R28" s="41"/>
      <c r="S28" s="41"/>
      <c r="T28" s="41"/>
      <c r="U28" s="41"/>
      <c r="V28" s="41"/>
      <c r="W28" s="46" t="s">
        <v>37</v>
      </c>
      <c r="X28" s="46"/>
      <c r="Y28" s="46"/>
      <c r="Z28" s="46"/>
      <c r="AA28" s="46"/>
      <c r="AB28" s="46"/>
      <c r="AC28" s="46"/>
      <c r="AD28" s="46"/>
      <c r="AE28" s="46"/>
      <c r="AF28" s="41"/>
      <c r="AG28" s="41"/>
      <c r="AH28" s="41"/>
      <c r="AI28" s="41"/>
      <c r="AJ28" s="41"/>
      <c r="AK28" s="46" t="s">
        <v>38</v>
      </c>
      <c r="AL28" s="46"/>
      <c r="AM28" s="46"/>
      <c r="AN28" s="46"/>
      <c r="AO28" s="46"/>
      <c r="AP28" s="41"/>
      <c r="AQ28" s="41"/>
      <c r="AR28" s="45"/>
      <c r="BE28" s="32"/>
    </row>
    <row r="29" s="3" customFormat="1" ht="14.4" customHeight="1">
      <c r="A29" s="3"/>
      <c r="B29" s="47"/>
      <c r="C29" s="48"/>
      <c r="D29" s="33" t="s">
        <v>39</v>
      </c>
      <c r="E29" s="48"/>
      <c r="F29" s="33" t="s">
        <v>40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42</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45</v>
      </c>
      <c r="E35" s="55"/>
      <c r="F35" s="55"/>
      <c r="G35" s="55"/>
      <c r="H35" s="55"/>
      <c r="I35" s="55"/>
      <c r="J35" s="55"/>
      <c r="K35" s="55"/>
      <c r="L35" s="55"/>
      <c r="M35" s="55"/>
      <c r="N35" s="55"/>
      <c r="O35" s="55"/>
      <c r="P35" s="55"/>
      <c r="Q35" s="55"/>
      <c r="R35" s="55"/>
      <c r="S35" s="55"/>
      <c r="T35" s="56" t="s">
        <v>46</v>
      </c>
      <c r="U35" s="55"/>
      <c r="V35" s="55"/>
      <c r="W35" s="55"/>
      <c r="X35" s="57" t="s">
        <v>47</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48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650190175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Souvislá výměna kolejnic v obvodu Správy tratí Ústí nad Labem pro r. 2022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2. 11. 2021</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49</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50</v>
      </c>
      <c r="D52" s="88"/>
      <c r="E52" s="88"/>
      <c r="F52" s="88"/>
      <c r="G52" s="88"/>
      <c r="H52" s="89"/>
      <c r="I52" s="90" t="s">
        <v>51</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52</v>
      </c>
      <c r="AH52" s="88"/>
      <c r="AI52" s="88"/>
      <c r="AJ52" s="88"/>
      <c r="AK52" s="88"/>
      <c r="AL52" s="88"/>
      <c r="AM52" s="88"/>
      <c r="AN52" s="90" t="s">
        <v>53</v>
      </c>
      <c r="AO52" s="88"/>
      <c r="AP52" s="88"/>
      <c r="AQ52" s="92" t="s">
        <v>54</v>
      </c>
      <c r="AR52" s="45"/>
      <c r="AS52" s="93" t="s">
        <v>55</v>
      </c>
      <c r="AT52" s="94" t="s">
        <v>56</v>
      </c>
      <c r="AU52" s="94" t="s">
        <v>57</v>
      </c>
      <c r="AV52" s="94" t="s">
        <v>58</v>
      </c>
      <c r="AW52" s="94" t="s">
        <v>59</v>
      </c>
      <c r="AX52" s="94" t="s">
        <v>60</v>
      </c>
      <c r="AY52" s="94" t="s">
        <v>61</v>
      </c>
      <c r="AZ52" s="94" t="s">
        <v>62</v>
      </c>
      <c r="BA52" s="94" t="s">
        <v>63</v>
      </c>
      <c r="BB52" s="94" t="s">
        <v>64</v>
      </c>
      <c r="BC52" s="94" t="s">
        <v>65</v>
      </c>
      <c r="BD52" s="95" t="s">
        <v>66</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67</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ROUND(AG55+AG69+AG72+AG78+AG81+AG84+AG87+AG88,2)</f>
        <v>0</v>
      </c>
      <c r="AH54" s="102"/>
      <c r="AI54" s="102"/>
      <c r="AJ54" s="102"/>
      <c r="AK54" s="102"/>
      <c r="AL54" s="102"/>
      <c r="AM54" s="102"/>
      <c r="AN54" s="103">
        <f>SUM(AG54,AT54)</f>
        <v>0</v>
      </c>
      <c r="AO54" s="103"/>
      <c r="AP54" s="103"/>
      <c r="AQ54" s="104" t="s">
        <v>19</v>
      </c>
      <c r="AR54" s="105"/>
      <c r="AS54" s="106">
        <f>ROUND(AS55+AS69+AS72+AS78+AS81+AS84+AS87+AS88,2)</f>
        <v>0</v>
      </c>
      <c r="AT54" s="107">
        <f>ROUND(SUM(AV54:AW54),2)</f>
        <v>0</v>
      </c>
      <c r="AU54" s="108">
        <f>ROUND(AU55+AU69+AU72+AU78+AU81+AU84+AU87+AU88,5)</f>
        <v>0</v>
      </c>
      <c r="AV54" s="107">
        <f>ROUND(AZ54*L29,2)</f>
        <v>0</v>
      </c>
      <c r="AW54" s="107">
        <f>ROUND(BA54*L30,2)</f>
        <v>0</v>
      </c>
      <c r="AX54" s="107">
        <f>ROUND(BB54*L29,2)</f>
        <v>0</v>
      </c>
      <c r="AY54" s="107">
        <f>ROUND(BC54*L30,2)</f>
        <v>0</v>
      </c>
      <c r="AZ54" s="107">
        <f>ROUND(AZ55+AZ69+AZ72+AZ78+AZ81+AZ84+AZ87+AZ88,2)</f>
        <v>0</v>
      </c>
      <c r="BA54" s="107">
        <f>ROUND(BA55+BA69+BA72+BA78+BA81+BA84+BA87+BA88,2)</f>
        <v>0</v>
      </c>
      <c r="BB54" s="107">
        <f>ROUND(BB55+BB69+BB72+BB78+BB81+BB84+BB87+BB88,2)</f>
        <v>0</v>
      </c>
      <c r="BC54" s="107">
        <f>ROUND(BC55+BC69+BC72+BC78+BC81+BC84+BC87+BC88,2)</f>
        <v>0</v>
      </c>
      <c r="BD54" s="109">
        <f>ROUND(BD55+BD69+BD72+BD78+BD81+BD84+BD87+BD88,2)</f>
        <v>0</v>
      </c>
      <c r="BE54" s="6"/>
      <c r="BS54" s="110" t="s">
        <v>68</v>
      </c>
      <c r="BT54" s="110" t="s">
        <v>69</v>
      </c>
      <c r="BU54" s="111" t="s">
        <v>70</v>
      </c>
      <c r="BV54" s="110" t="s">
        <v>71</v>
      </c>
      <c r="BW54" s="110" t="s">
        <v>5</v>
      </c>
      <c r="BX54" s="110" t="s">
        <v>72</v>
      </c>
      <c r="CL54" s="110" t="s">
        <v>19</v>
      </c>
    </row>
    <row r="55" s="7" customFormat="1" ht="16.5" customHeight="1">
      <c r="A55" s="7"/>
      <c r="B55" s="112"/>
      <c r="C55" s="113"/>
      <c r="D55" s="114" t="s">
        <v>73</v>
      </c>
      <c r="E55" s="114"/>
      <c r="F55" s="114"/>
      <c r="G55" s="114"/>
      <c r="H55" s="114"/>
      <c r="I55" s="115"/>
      <c r="J55" s="114" t="s">
        <v>74</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ROUND(SUM(AG56:AG68),2)</f>
        <v>0</v>
      </c>
      <c r="AH55" s="115"/>
      <c r="AI55" s="115"/>
      <c r="AJ55" s="115"/>
      <c r="AK55" s="115"/>
      <c r="AL55" s="115"/>
      <c r="AM55" s="115"/>
      <c r="AN55" s="117">
        <f>SUM(AG55,AT55)</f>
        <v>0</v>
      </c>
      <c r="AO55" s="115"/>
      <c r="AP55" s="115"/>
      <c r="AQ55" s="118" t="s">
        <v>75</v>
      </c>
      <c r="AR55" s="119"/>
      <c r="AS55" s="120">
        <f>ROUND(SUM(AS56:AS68),2)</f>
        <v>0</v>
      </c>
      <c r="AT55" s="121">
        <f>ROUND(SUM(AV55:AW55),2)</f>
        <v>0</v>
      </c>
      <c r="AU55" s="122">
        <f>ROUND(SUM(AU56:AU68),5)</f>
        <v>0</v>
      </c>
      <c r="AV55" s="121">
        <f>ROUND(AZ55*L29,2)</f>
        <v>0</v>
      </c>
      <c r="AW55" s="121">
        <f>ROUND(BA55*L30,2)</f>
        <v>0</v>
      </c>
      <c r="AX55" s="121">
        <f>ROUND(BB55*L29,2)</f>
        <v>0</v>
      </c>
      <c r="AY55" s="121">
        <f>ROUND(BC55*L30,2)</f>
        <v>0</v>
      </c>
      <c r="AZ55" s="121">
        <f>ROUND(SUM(AZ56:AZ68),2)</f>
        <v>0</v>
      </c>
      <c r="BA55" s="121">
        <f>ROUND(SUM(BA56:BA68),2)</f>
        <v>0</v>
      </c>
      <c r="BB55" s="121">
        <f>ROUND(SUM(BB56:BB68),2)</f>
        <v>0</v>
      </c>
      <c r="BC55" s="121">
        <f>ROUND(SUM(BC56:BC68),2)</f>
        <v>0</v>
      </c>
      <c r="BD55" s="123">
        <f>ROUND(SUM(BD56:BD68),2)</f>
        <v>0</v>
      </c>
      <c r="BE55" s="7"/>
      <c r="BS55" s="124" t="s">
        <v>68</v>
      </c>
      <c r="BT55" s="124" t="s">
        <v>76</v>
      </c>
      <c r="BU55" s="124" t="s">
        <v>70</v>
      </c>
      <c r="BV55" s="124" t="s">
        <v>71</v>
      </c>
      <c r="BW55" s="124" t="s">
        <v>77</v>
      </c>
      <c r="BX55" s="124" t="s">
        <v>5</v>
      </c>
      <c r="CL55" s="124" t="s">
        <v>19</v>
      </c>
      <c r="CM55" s="124" t="s">
        <v>78</v>
      </c>
    </row>
    <row r="56" s="4" customFormat="1" ht="16.5" customHeight="1">
      <c r="A56" s="125" t="s">
        <v>79</v>
      </c>
      <c r="B56" s="64"/>
      <c r="C56" s="126"/>
      <c r="D56" s="126"/>
      <c r="E56" s="127" t="s">
        <v>80</v>
      </c>
      <c r="F56" s="127"/>
      <c r="G56" s="127"/>
      <c r="H56" s="127"/>
      <c r="I56" s="127"/>
      <c r="J56" s="126"/>
      <c r="K56" s="127" t="s">
        <v>81</v>
      </c>
      <c r="L56" s="127"/>
      <c r="M56" s="127"/>
      <c r="N56" s="127"/>
      <c r="O56" s="127"/>
      <c r="P56" s="127"/>
      <c r="Q56" s="127"/>
      <c r="R56" s="127"/>
      <c r="S56" s="127"/>
      <c r="T56" s="127"/>
      <c r="U56" s="127"/>
      <c r="V56" s="127"/>
      <c r="W56" s="127"/>
      <c r="X56" s="127"/>
      <c r="Y56" s="127"/>
      <c r="Z56" s="127"/>
      <c r="AA56" s="127"/>
      <c r="AB56" s="127"/>
      <c r="AC56" s="127"/>
      <c r="AD56" s="127"/>
      <c r="AE56" s="127"/>
      <c r="AF56" s="127"/>
      <c r="AG56" s="128">
        <f>'01.01 - SO 01.01 - km 385...'!J32</f>
        <v>0</v>
      </c>
      <c r="AH56" s="126"/>
      <c r="AI56" s="126"/>
      <c r="AJ56" s="126"/>
      <c r="AK56" s="126"/>
      <c r="AL56" s="126"/>
      <c r="AM56" s="126"/>
      <c r="AN56" s="128">
        <f>SUM(AG56,AT56)</f>
        <v>0</v>
      </c>
      <c r="AO56" s="126"/>
      <c r="AP56" s="126"/>
      <c r="AQ56" s="129" t="s">
        <v>82</v>
      </c>
      <c r="AR56" s="66"/>
      <c r="AS56" s="130">
        <v>0</v>
      </c>
      <c r="AT56" s="131">
        <f>ROUND(SUM(AV56:AW56),2)</f>
        <v>0</v>
      </c>
      <c r="AU56" s="132">
        <f>'01.01 - SO 01.01 - km 385...'!P87</f>
        <v>0</v>
      </c>
      <c r="AV56" s="131">
        <f>'01.01 - SO 01.01 - km 385...'!J35</f>
        <v>0</v>
      </c>
      <c r="AW56" s="131">
        <f>'01.01 - SO 01.01 - km 385...'!J36</f>
        <v>0</v>
      </c>
      <c r="AX56" s="131">
        <f>'01.01 - SO 01.01 - km 385...'!J37</f>
        <v>0</v>
      </c>
      <c r="AY56" s="131">
        <f>'01.01 - SO 01.01 - km 385...'!J38</f>
        <v>0</v>
      </c>
      <c r="AZ56" s="131">
        <f>'01.01 - SO 01.01 - km 385...'!F35</f>
        <v>0</v>
      </c>
      <c r="BA56" s="131">
        <f>'01.01 - SO 01.01 - km 385...'!F36</f>
        <v>0</v>
      </c>
      <c r="BB56" s="131">
        <f>'01.01 - SO 01.01 - km 385...'!F37</f>
        <v>0</v>
      </c>
      <c r="BC56" s="131">
        <f>'01.01 - SO 01.01 - km 385...'!F38</f>
        <v>0</v>
      </c>
      <c r="BD56" s="133">
        <f>'01.01 - SO 01.01 - km 385...'!F39</f>
        <v>0</v>
      </c>
      <c r="BE56" s="4"/>
      <c r="BT56" s="134" t="s">
        <v>78</v>
      </c>
      <c r="BV56" s="134" t="s">
        <v>71</v>
      </c>
      <c r="BW56" s="134" t="s">
        <v>83</v>
      </c>
      <c r="BX56" s="134" t="s">
        <v>77</v>
      </c>
      <c r="CL56" s="134" t="s">
        <v>19</v>
      </c>
    </row>
    <row r="57" s="4" customFormat="1" ht="16.5" customHeight="1">
      <c r="A57" s="125" t="s">
        <v>79</v>
      </c>
      <c r="B57" s="64"/>
      <c r="C57" s="126"/>
      <c r="D57" s="126"/>
      <c r="E57" s="127" t="s">
        <v>84</v>
      </c>
      <c r="F57" s="127"/>
      <c r="G57" s="127"/>
      <c r="H57" s="127"/>
      <c r="I57" s="127"/>
      <c r="J57" s="126"/>
      <c r="K57" s="127" t="s">
        <v>85</v>
      </c>
      <c r="L57" s="127"/>
      <c r="M57" s="127"/>
      <c r="N57" s="127"/>
      <c r="O57" s="127"/>
      <c r="P57" s="127"/>
      <c r="Q57" s="127"/>
      <c r="R57" s="127"/>
      <c r="S57" s="127"/>
      <c r="T57" s="127"/>
      <c r="U57" s="127"/>
      <c r="V57" s="127"/>
      <c r="W57" s="127"/>
      <c r="X57" s="127"/>
      <c r="Y57" s="127"/>
      <c r="Z57" s="127"/>
      <c r="AA57" s="127"/>
      <c r="AB57" s="127"/>
      <c r="AC57" s="127"/>
      <c r="AD57" s="127"/>
      <c r="AE57" s="127"/>
      <c r="AF57" s="127"/>
      <c r="AG57" s="128">
        <f>'01.02 - SO 01.02 - km 386...'!J32</f>
        <v>0</v>
      </c>
      <c r="AH57" s="126"/>
      <c r="AI57" s="126"/>
      <c r="AJ57" s="126"/>
      <c r="AK57" s="126"/>
      <c r="AL57" s="126"/>
      <c r="AM57" s="126"/>
      <c r="AN57" s="128">
        <f>SUM(AG57,AT57)</f>
        <v>0</v>
      </c>
      <c r="AO57" s="126"/>
      <c r="AP57" s="126"/>
      <c r="AQ57" s="129" t="s">
        <v>82</v>
      </c>
      <c r="AR57" s="66"/>
      <c r="AS57" s="130">
        <v>0</v>
      </c>
      <c r="AT57" s="131">
        <f>ROUND(SUM(AV57:AW57),2)</f>
        <v>0</v>
      </c>
      <c r="AU57" s="132">
        <f>'01.02 - SO 01.02 - km 386...'!P85</f>
        <v>0</v>
      </c>
      <c r="AV57" s="131">
        <f>'01.02 - SO 01.02 - km 386...'!J35</f>
        <v>0</v>
      </c>
      <c r="AW57" s="131">
        <f>'01.02 - SO 01.02 - km 386...'!J36</f>
        <v>0</v>
      </c>
      <c r="AX57" s="131">
        <f>'01.02 - SO 01.02 - km 386...'!J37</f>
        <v>0</v>
      </c>
      <c r="AY57" s="131">
        <f>'01.02 - SO 01.02 - km 386...'!J38</f>
        <v>0</v>
      </c>
      <c r="AZ57" s="131">
        <f>'01.02 - SO 01.02 - km 386...'!F35</f>
        <v>0</v>
      </c>
      <c r="BA57" s="131">
        <f>'01.02 - SO 01.02 - km 386...'!F36</f>
        <v>0</v>
      </c>
      <c r="BB57" s="131">
        <f>'01.02 - SO 01.02 - km 386...'!F37</f>
        <v>0</v>
      </c>
      <c r="BC57" s="131">
        <f>'01.02 - SO 01.02 - km 386...'!F38</f>
        <v>0</v>
      </c>
      <c r="BD57" s="133">
        <f>'01.02 - SO 01.02 - km 386...'!F39</f>
        <v>0</v>
      </c>
      <c r="BE57" s="4"/>
      <c r="BT57" s="134" t="s">
        <v>78</v>
      </c>
      <c r="BV57" s="134" t="s">
        <v>71</v>
      </c>
      <c r="BW57" s="134" t="s">
        <v>86</v>
      </c>
      <c r="BX57" s="134" t="s">
        <v>77</v>
      </c>
      <c r="CL57" s="134" t="s">
        <v>19</v>
      </c>
    </row>
    <row r="58" s="4" customFormat="1" ht="16.5" customHeight="1">
      <c r="A58" s="125" t="s">
        <v>79</v>
      </c>
      <c r="B58" s="64"/>
      <c r="C58" s="126"/>
      <c r="D58" s="126"/>
      <c r="E58" s="127" t="s">
        <v>87</v>
      </c>
      <c r="F58" s="127"/>
      <c r="G58" s="127"/>
      <c r="H58" s="127"/>
      <c r="I58" s="127"/>
      <c r="J58" s="126"/>
      <c r="K58" s="127" t="s">
        <v>88</v>
      </c>
      <c r="L58" s="127"/>
      <c r="M58" s="127"/>
      <c r="N58" s="127"/>
      <c r="O58" s="127"/>
      <c r="P58" s="127"/>
      <c r="Q58" s="127"/>
      <c r="R58" s="127"/>
      <c r="S58" s="127"/>
      <c r="T58" s="127"/>
      <c r="U58" s="127"/>
      <c r="V58" s="127"/>
      <c r="W58" s="127"/>
      <c r="X58" s="127"/>
      <c r="Y58" s="127"/>
      <c r="Z58" s="127"/>
      <c r="AA58" s="127"/>
      <c r="AB58" s="127"/>
      <c r="AC58" s="127"/>
      <c r="AD58" s="127"/>
      <c r="AE58" s="127"/>
      <c r="AF58" s="127"/>
      <c r="AG58" s="128">
        <f>'01.03 - SO 01.03 –  km 40...'!J32</f>
        <v>0</v>
      </c>
      <c r="AH58" s="126"/>
      <c r="AI58" s="126"/>
      <c r="AJ58" s="126"/>
      <c r="AK58" s="126"/>
      <c r="AL58" s="126"/>
      <c r="AM58" s="126"/>
      <c r="AN58" s="128">
        <f>SUM(AG58,AT58)</f>
        <v>0</v>
      </c>
      <c r="AO58" s="126"/>
      <c r="AP58" s="126"/>
      <c r="AQ58" s="129" t="s">
        <v>82</v>
      </c>
      <c r="AR58" s="66"/>
      <c r="AS58" s="130">
        <v>0</v>
      </c>
      <c r="AT58" s="131">
        <f>ROUND(SUM(AV58:AW58),2)</f>
        <v>0</v>
      </c>
      <c r="AU58" s="132">
        <f>'01.03 - SO 01.03 –  km 40...'!P85</f>
        <v>0</v>
      </c>
      <c r="AV58" s="131">
        <f>'01.03 - SO 01.03 –  km 40...'!J35</f>
        <v>0</v>
      </c>
      <c r="AW58" s="131">
        <f>'01.03 - SO 01.03 –  km 40...'!J36</f>
        <v>0</v>
      </c>
      <c r="AX58" s="131">
        <f>'01.03 - SO 01.03 –  km 40...'!J37</f>
        <v>0</v>
      </c>
      <c r="AY58" s="131">
        <f>'01.03 - SO 01.03 –  km 40...'!J38</f>
        <v>0</v>
      </c>
      <c r="AZ58" s="131">
        <f>'01.03 - SO 01.03 –  km 40...'!F35</f>
        <v>0</v>
      </c>
      <c r="BA58" s="131">
        <f>'01.03 - SO 01.03 –  km 40...'!F36</f>
        <v>0</v>
      </c>
      <c r="BB58" s="131">
        <f>'01.03 - SO 01.03 –  km 40...'!F37</f>
        <v>0</v>
      </c>
      <c r="BC58" s="131">
        <f>'01.03 - SO 01.03 –  km 40...'!F38</f>
        <v>0</v>
      </c>
      <c r="BD58" s="133">
        <f>'01.03 - SO 01.03 –  km 40...'!F39</f>
        <v>0</v>
      </c>
      <c r="BE58" s="4"/>
      <c r="BT58" s="134" t="s">
        <v>78</v>
      </c>
      <c r="BV58" s="134" t="s">
        <v>71</v>
      </c>
      <c r="BW58" s="134" t="s">
        <v>89</v>
      </c>
      <c r="BX58" s="134" t="s">
        <v>77</v>
      </c>
      <c r="CL58" s="134" t="s">
        <v>19</v>
      </c>
    </row>
    <row r="59" s="4" customFormat="1" ht="16.5" customHeight="1">
      <c r="A59" s="125" t="s">
        <v>79</v>
      </c>
      <c r="B59" s="64"/>
      <c r="C59" s="126"/>
      <c r="D59" s="126"/>
      <c r="E59" s="127" t="s">
        <v>90</v>
      </c>
      <c r="F59" s="127"/>
      <c r="G59" s="127"/>
      <c r="H59" s="127"/>
      <c r="I59" s="127"/>
      <c r="J59" s="126"/>
      <c r="K59" s="127" t="s">
        <v>91</v>
      </c>
      <c r="L59" s="127"/>
      <c r="M59" s="127"/>
      <c r="N59" s="127"/>
      <c r="O59" s="127"/>
      <c r="P59" s="127"/>
      <c r="Q59" s="127"/>
      <c r="R59" s="127"/>
      <c r="S59" s="127"/>
      <c r="T59" s="127"/>
      <c r="U59" s="127"/>
      <c r="V59" s="127"/>
      <c r="W59" s="127"/>
      <c r="X59" s="127"/>
      <c r="Y59" s="127"/>
      <c r="Z59" s="127"/>
      <c r="AA59" s="127"/>
      <c r="AB59" s="127"/>
      <c r="AC59" s="127"/>
      <c r="AD59" s="127"/>
      <c r="AE59" s="127"/>
      <c r="AF59" s="127"/>
      <c r="AG59" s="128">
        <f>'01.04 - SO 01.04 –  km 40...'!J32</f>
        <v>0</v>
      </c>
      <c r="AH59" s="126"/>
      <c r="AI59" s="126"/>
      <c r="AJ59" s="126"/>
      <c r="AK59" s="126"/>
      <c r="AL59" s="126"/>
      <c r="AM59" s="126"/>
      <c r="AN59" s="128">
        <f>SUM(AG59,AT59)</f>
        <v>0</v>
      </c>
      <c r="AO59" s="126"/>
      <c r="AP59" s="126"/>
      <c r="AQ59" s="129" t="s">
        <v>82</v>
      </c>
      <c r="AR59" s="66"/>
      <c r="AS59" s="130">
        <v>0</v>
      </c>
      <c r="AT59" s="131">
        <f>ROUND(SUM(AV59:AW59),2)</f>
        <v>0</v>
      </c>
      <c r="AU59" s="132">
        <f>'01.04 - SO 01.04 –  km 40...'!P85</f>
        <v>0</v>
      </c>
      <c r="AV59" s="131">
        <f>'01.04 - SO 01.04 –  km 40...'!J35</f>
        <v>0</v>
      </c>
      <c r="AW59" s="131">
        <f>'01.04 - SO 01.04 –  km 40...'!J36</f>
        <v>0</v>
      </c>
      <c r="AX59" s="131">
        <f>'01.04 - SO 01.04 –  km 40...'!J37</f>
        <v>0</v>
      </c>
      <c r="AY59" s="131">
        <f>'01.04 - SO 01.04 –  km 40...'!J38</f>
        <v>0</v>
      </c>
      <c r="AZ59" s="131">
        <f>'01.04 - SO 01.04 –  km 40...'!F35</f>
        <v>0</v>
      </c>
      <c r="BA59" s="131">
        <f>'01.04 - SO 01.04 –  km 40...'!F36</f>
        <v>0</v>
      </c>
      <c r="BB59" s="131">
        <f>'01.04 - SO 01.04 –  km 40...'!F37</f>
        <v>0</v>
      </c>
      <c r="BC59" s="131">
        <f>'01.04 - SO 01.04 –  km 40...'!F38</f>
        <v>0</v>
      </c>
      <c r="BD59" s="133">
        <f>'01.04 - SO 01.04 –  km 40...'!F39</f>
        <v>0</v>
      </c>
      <c r="BE59" s="4"/>
      <c r="BT59" s="134" t="s">
        <v>78</v>
      </c>
      <c r="BV59" s="134" t="s">
        <v>71</v>
      </c>
      <c r="BW59" s="134" t="s">
        <v>92</v>
      </c>
      <c r="BX59" s="134" t="s">
        <v>77</v>
      </c>
      <c r="CL59" s="134" t="s">
        <v>19</v>
      </c>
    </row>
    <row r="60" s="4" customFormat="1" ht="16.5" customHeight="1">
      <c r="A60" s="125" t="s">
        <v>79</v>
      </c>
      <c r="B60" s="64"/>
      <c r="C60" s="126"/>
      <c r="D60" s="126"/>
      <c r="E60" s="127" t="s">
        <v>93</v>
      </c>
      <c r="F60" s="127"/>
      <c r="G60" s="127"/>
      <c r="H60" s="127"/>
      <c r="I60" s="127"/>
      <c r="J60" s="126"/>
      <c r="K60" s="127" t="s">
        <v>94</v>
      </c>
      <c r="L60" s="127"/>
      <c r="M60" s="127"/>
      <c r="N60" s="127"/>
      <c r="O60" s="127"/>
      <c r="P60" s="127"/>
      <c r="Q60" s="127"/>
      <c r="R60" s="127"/>
      <c r="S60" s="127"/>
      <c r="T60" s="127"/>
      <c r="U60" s="127"/>
      <c r="V60" s="127"/>
      <c r="W60" s="127"/>
      <c r="X60" s="127"/>
      <c r="Y60" s="127"/>
      <c r="Z60" s="127"/>
      <c r="AA60" s="127"/>
      <c r="AB60" s="127"/>
      <c r="AC60" s="127"/>
      <c r="AD60" s="127"/>
      <c r="AE60" s="127"/>
      <c r="AF60" s="127"/>
      <c r="AG60" s="128">
        <f>'01.05 - SO 01.05 –  km 40...'!J32</f>
        <v>0</v>
      </c>
      <c r="AH60" s="126"/>
      <c r="AI60" s="126"/>
      <c r="AJ60" s="126"/>
      <c r="AK60" s="126"/>
      <c r="AL60" s="126"/>
      <c r="AM60" s="126"/>
      <c r="AN60" s="128">
        <f>SUM(AG60,AT60)</f>
        <v>0</v>
      </c>
      <c r="AO60" s="126"/>
      <c r="AP60" s="126"/>
      <c r="AQ60" s="129" t="s">
        <v>82</v>
      </c>
      <c r="AR60" s="66"/>
      <c r="AS60" s="130">
        <v>0</v>
      </c>
      <c r="AT60" s="131">
        <f>ROUND(SUM(AV60:AW60),2)</f>
        <v>0</v>
      </c>
      <c r="AU60" s="132">
        <f>'01.05 - SO 01.05 –  km 40...'!P85</f>
        <v>0</v>
      </c>
      <c r="AV60" s="131">
        <f>'01.05 - SO 01.05 –  km 40...'!J35</f>
        <v>0</v>
      </c>
      <c r="AW60" s="131">
        <f>'01.05 - SO 01.05 –  km 40...'!J36</f>
        <v>0</v>
      </c>
      <c r="AX60" s="131">
        <f>'01.05 - SO 01.05 –  km 40...'!J37</f>
        <v>0</v>
      </c>
      <c r="AY60" s="131">
        <f>'01.05 - SO 01.05 –  km 40...'!J38</f>
        <v>0</v>
      </c>
      <c r="AZ60" s="131">
        <f>'01.05 - SO 01.05 –  km 40...'!F35</f>
        <v>0</v>
      </c>
      <c r="BA60" s="131">
        <f>'01.05 - SO 01.05 –  km 40...'!F36</f>
        <v>0</v>
      </c>
      <c r="BB60" s="131">
        <f>'01.05 - SO 01.05 –  km 40...'!F37</f>
        <v>0</v>
      </c>
      <c r="BC60" s="131">
        <f>'01.05 - SO 01.05 –  km 40...'!F38</f>
        <v>0</v>
      </c>
      <c r="BD60" s="133">
        <f>'01.05 - SO 01.05 –  km 40...'!F39</f>
        <v>0</v>
      </c>
      <c r="BE60" s="4"/>
      <c r="BT60" s="134" t="s">
        <v>78</v>
      </c>
      <c r="BV60" s="134" t="s">
        <v>71</v>
      </c>
      <c r="BW60" s="134" t="s">
        <v>95</v>
      </c>
      <c r="BX60" s="134" t="s">
        <v>77</v>
      </c>
      <c r="CL60" s="134" t="s">
        <v>19</v>
      </c>
    </row>
    <row r="61" s="4" customFormat="1" ht="16.5" customHeight="1">
      <c r="A61" s="125" t="s">
        <v>79</v>
      </c>
      <c r="B61" s="64"/>
      <c r="C61" s="126"/>
      <c r="D61" s="126"/>
      <c r="E61" s="127" t="s">
        <v>96</v>
      </c>
      <c r="F61" s="127"/>
      <c r="G61" s="127"/>
      <c r="H61" s="127"/>
      <c r="I61" s="127"/>
      <c r="J61" s="126"/>
      <c r="K61" s="127" t="s">
        <v>97</v>
      </c>
      <c r="L61" s="127"/>
      <c r="M61" s="127"/>
      <c r="N61" s="127"/>
      <c r="O61" s="127"/>
      <c r="P61" s="127"/>
      <c r="Q61" s="127"/>
      <c r="R61" s="127"/>
      <c r="S61" s="127"/>
      <c r="T61" s="127"/>
      <c r="U61" s="127"/>
      <c r="V61" s="127"/>
      <c r="W61" s="127"/>
      <c r="X61" s="127"/>
      <c r="Y61" s="127"/>
      <c r="Z61" s="127"/>
      <c r="AA61" s="127"/>
      <c r="AB61" s="127"/>
      <c r="AC61" s="127"/>
      <c r="AD61" s="127"/>
      <c r="AE61" s="127"/>
      <c r="AF61" s="127"/>
      <c r="AG61" s="128">
        <f>'01.06 - SO 01.06 – km 410...'!J32</f>
        <v>0</v>
      </c>
      <c r="AH61" s="126"/>
      <c r="AI61" s="126"/>
      <c r="AJ61" s="126"/>
      <c r="AK61" s="126"/>
      <c r="AL61" s="126"/>
      <c r="AM61" s="126"/>
      <c r="AN61" s="128">
        <f>SUM(AG61,AT61)</f>
        <v>0</v>
      </c>
      <c r="AO61" s="126"/>
      <c r="AP61" s="126"/>
      <c r="AQ61" s="129" t="s">
        <v>82</v>
      </c>
      <c r="AR61" s="66"/>
      <c r="AS61" s="130">
        <v>0</v>
      </c>
      <c r="AT61" s="131">
        <f>ROUND(SUM(AV61:AW61),2)</f>
        <v>0</v>
      </c>
      <c r="AU61" s="132">
        <f>'01.06 - SO 01.06 – km 410...'!P85</f>
        <v>0</v>
      </c>
      <c r="AV61" s="131">
        <f>'01.06 - SO 01.06 – km 410...'!J35</f>
        <v>0</v>
      </c>
      <c r="AW61" s="131">
        <f>'01.06 - SO 01.06 – km 410...'!J36</f>
        <v>0</v>
      </c>
      <c r="AX61" s="131">
        <f>'01.06 - SO 01.06 – km 410...'!J37</f>
        <v>0</v>
      </c>
      <c r="AY61" s="131">
        <f>'01.06 - SO 01.06 – km 410...'!J38</f>
        <v>0</v>
      </c>
      <c r="AZ61" s="131">
        <f>'01.06 - SO 01.06 – km 410...'!F35</f>
        <v>0</v>
      </c>
      <c r="BA61" s="131">
        <f>'01.06 - SO 01.06 – km 410...'!F36</f>
        <v>0</v>
      </c>
      <c r="BB61" s="131">
        <f>'01.06 - SO 01.06 – km 410...'!F37</f>
        <v>0</v>
      </c>
      <c r="BC61" s="131">
        <f>'01.06 - SO 01.06 – km 410...'!F38</f>
        <v>0</v>
      </c>
      <c r="BD61" s="133">
        <f>'01.06 - SO 01.06 – km 410...'!F39</f>
        <v>0</v>
      </c>
      <c r="BE61" s="4"/>
      <c r="BT61" s="134" t="s">
        <v>78</v>
      </c>
      <c r="BV61" s="134" t="s">
        <v>71</v>
      </c>
      <c r="BW61" s="134" t="s">
        <v>98</v>
      </c>
      <c r="BX61" s="134" t="s">
        <v>77</v>
      </c>
      <c r="CL61" s="134" t="s">
        <v>19</v>
      </c>
    </row>
    <row r="62" s="4" customFormat="1" ht="16.5" customHeight="1">
      <c r="A62" s="125" t="s">
        <v>79</v>
      </c>
      <c r="B62" s="64"/>
      <c r="C62" s="126"/>
      <c r="D62" s="126"/>
      <c r="E62" s="127" t="s">
        <v>99</v>
      </c>
      <c r="F62" s="127"/>
      <c r="G62" s="127"/>
      <c r="H62" s="127"/>
      <c r="I62" s="127"/>
      <c r="J62" s="126"/>
      <c r="K62" s="127" t="s">
        <v>100</v>
      </c>
      <c r="L62" s="127"/>
      <c r="M62" s="127"/>
      <c r="N62" s="127"/>
      <c r="O62" s="127"/>
      <c r="P62" s="127"/>
      <c r="Q62" s="127"/>
      <c r="R62" s="127"/>
      <c r="S62" s="127"/>
      <c r="T62" s="127"/>
      <c r="U62" s="127"/>
      <c r="V62" s="127"/>
      <c r="W62" s="127"/>
      <c r="X62" s="127"/>
      <c r="Y62" s="127"/>
      <c r="Z62" s="127"/>
      <c r="AA62" s="127"/>
      <c r="AB62" s="127"/>
      <c r="AC62" s="127"/>
      <c r="AD62" s="127"/>
      <c r="AE62" s="127"/>
      <c r="AF62" s="127"/>
      <c r="AG62" s="128">
        <f>'01.07 - SO 01.07 – km 410...'!J32</f>
        <v>0</v>
      </c>
      <c r="AH62" s="126"/>
      <c r="AI62" s="126"/>
      <c r="AJ62" s="126"/>
      <c r="AK62" s="126"/>
      <c r="AL62" s="126"/>
      <c r="AM62" s="126"/>
      <c r="AN62" s="128">
        <f>SUM(AG62,AT62)</f>
        <v>0</v>
      </c>
      <c r="AO62" s="126"/>
      <c r="AP62" s="126"/>
      <c r="AQ62" s="129" t="s">
        <v>82</v>
      </c>
      <c r="AR62" s="66"/>
      <c r="AS62" s="130">
        <v>0</v>
      </c>
      <c r="AT62" s="131">
        <f>ROUND(SUM(AV62:AW62),2)</f>
        <v>0</v>
      </c>
      <c r="AU62" s="132">
        <f>'01.07 - SO 01.07 – km 410...'!P85</f>
        <v>0</v>
      </c>
      <c r="AV62" s="131">
        <f>'01.07 - SO 01.07 – km 410...'!J35</f>
        <v>0</v>
      </c>
      <c r="AW62" s="131">
        <f>'01.07 - SO 01.07 – km 410...'!J36</f>
        <v>0</v>
      </c>
      <c r="AX62" s="131">
        <f>'01.07 - SO 01.07 – km 410...'!J37</f>
        <v>0</v>
      </c>
      <c r="AY62" s="131">
        <f>'01.07 - SO 01.07 – km 410...'!J38</f>
        <v>0</v>
      </c>
      <c r="AZ62" s="131">
        <f>'01.07 - SO 01.07 – km 410...'!F35</f>
        <v>0</v>
      </c>
      <c r="BA62" s="131">
        <f>'01.07 - SO 01.07 – km 410...'!F36</f>
        <v>0</v>
      </c>
      <c r="BB62" s="131">
        <f>'01.07 - SO 01.07 – km 410...'!F37</f>
        <v>0</v>
      </c>
      <c r="BC62" s="131">
        <f>'01.07 - SO 01.07 – km 410...'!F38</f>
        <v>0</v>
      </c>
      <c r="BD62" s="133">
        <f>'01.07 - SO 01.07 – km 410...'!F39</f>
        <v>0</v>
      </c>
      <c r="BE62" s="4"/>
      <c r="BT62" s="134" t="s">
        <v>78</v>
      </c>
      <c r="BV62" s="134" t="s">
        <v>71</v>
      </c>
      <c r="BW62" s="134" t="s">
        <v>101</v>
      </c>
      <c r="BX62" s="134" t="s">
        <v>77</v>
      </c>
      <c r="CL62" s="134" t="s">
        <v>19</v>
      </c>
    </row>
    <row r="63" s="4" customFormat="1" ht="16.5" customHeight="1">
      <c r="A63" s="125" t="s">
        <v>79</v>
      </c>
      <c r="B63" s="64"/>
      <c r="C63" s="126"/>
      <c r="D63" s="126"/>
      <c r="E63" s="127" t="s">
        <v>102</v>
      </c>
      <c r="F63" s="127"/>
      <c r="G63" s="127"/>
      <c r="H63" s="127"/>
      <c r="I63" s="127"/>
      <c r="J63" s="126"/>
      <c r="K63" s="127" t="s">
        <v>103</v>
      </c>
      <c r="L63" s="127"/>
      <c r="M63" s="127"/>
      <c r="N63" s="127"/>
      <c r="O63" s="127"/>
      <c r="P63" s="127"/>
      <c r="Q63" s="127"/>
      <c r="R63" s="127"/>
      <c r="S63" s="127"/>
      <c r="T63" s="127"/>
      <c r="U63" s="127"/>
      <c r="V63" s="127"/>
      <c r="W63" s="127"/>
      <c r="X63" s="127"/>
      <c r="Y63" s="127"/>
      <c r="Z63" s="127"/>
      <c r="AA63" s="127"/>
      <c r="AB63" s="127"/>
      <c r="AC63" s="127"/>
      <c r="AD63" s="127"/>
      <c r="AE63" s="127"/>
      <c r="AF63" s="127"/>
      <c r="AG63" s="128">
        <f>'01.08 - SO 01.08 - km 416...'!J32</f>
        <v>0</v>
      </c>
      <c r="AH63" s="126"/>
      <c r="AI63" s="126"/>
      <c r="AJ63" s="126"/>
      <c r="AK63" s="126"/>
      <c r="AL63" s="126"/>
      <c r="AM63" s="126"/>
      <c r="AN63" s="128">
        <f>SUM(AG63,AT63)</f>
        <v>0</v>
      </c>
      <c r="AO63" s="126"/>
      <c r="AP63" s="126"/>
      <c r="AQ63" s="129" t="s">
        <v>82</v>
      </c>
      <c r="AR63" s="66"/>
      <c r="AS63" s="130">
        <v>0</v>
      </c>
      <c r="AT63" s="131">
        <f>ROUND(SUM(AV63:AW63),2)</f>
        <v>0</v>
      </c>
      <c r="AU63" s="132">
        <f>'01.08 - SO 01.08 - km 416...'!P85</f>
        <v>0</v>
      </c>
      <c r="AV63" s="131">
        <f>'01.08 - SO 01.08 - km 416...'!J35</f>
        <v>0</v>
      </c>
      <c r="AW63" s="131">
        <f>'01.08 - SO 01.08 - km 416...'!J36</f>
        <v>0</v>
      </c>
      <c r="AX63" s="131">
        <f>'01.08 - SO 01.08 - km 416...'!J37</f>
        <v>0</v>
      </c>
      <c r="AY63" s="131">
        <f>'01.08 - SO 01.08 - km 416...'!J38</f>
        <v>0</v>
      </c>
      <c r="AZ63" s="131">
        <f>'01.08 - SO 01.08 - km 416...'!F35</f>
        <v>0</v>
      </c>
      <c r="BA63" s="131">
        <f>'01.08 - SO 01.08 - km 416...'!F36</f>
        <v>0</v>
      </c>
      <c r="BB63" s="131">
        <f>'01.08 - SO 01.08 - km 416...'!F37</f>
        <v>0</v>
      </c>
      <c r="BC63" s="131">
        <f>'01.08 - SO 01.08 - km 416...'!F38</f>
        <v>0</v>
      </c>
      <c r="BD63" s="133">
        <f>'01.08 - SO 01.08 - km 416...'!F39</f>
        <v>0</v>
      </c>
      <c r="BE63" s="4"/>
      <c r="BT63" s="134" t="s">
        <v>78</v>
      </c>
      <c r="BV63" s="134" t="s">
        <v>71</v>
      </c>
      <c r="BW63" s="134" t="s">
        <v>104</v>
      </c>
      <c r="BX63" s="134" t="s">
        <v>77</v>
      </c>
      <c r="CL63" s="134" t="s">
        <v>19</v>
      </c>
    </row>
    <row r="64" s="4" customFormat="1" ht="16.5" customHeight="1">
      <c r="A64" s="125" t="s">
        <v>79</v>
      </c>
      <c r="B64" s="64"/>
      <c r="C64" s="126"/>
      <c r="D64" s="126"/>
      <c r="E64" s="127" t="s">
        <v>105</v>
      </c>
      <c r="F64" s="127"/>
      <c r="G64" s="127"/>
      <c r="H64" s="127"/>
      <c r="I64" s="127"/>
      <c r="J64" s="126"/>
      <c r="K64" s="127" t="s">
        <v>106</v>
      </c>
      <c r="L64" s="127"/>
      <c r="M64" s="127"/>
      <c r="N64" s="127"/>
      <c r="O64" s="127"/>
      <c r="P64" s="127"/>
      <c r="Q64" s="127"/>
      <c r="R64" s="127"/>
      <c r="S64" s="127"/>
      <c r="T64" s="127"/>
      <c r="U64" s="127"/>
      <c r="V64" s="127"/>
      <c r="W64" s="127"/>
      <c r="X64" s="127"/>
      <c r="Y64" s="127"/>
      <c r="Z64" s="127"/>
      <c r="AA64" s="127"/>
      <c r="AB64" s="127"/>
      <c r="AC64" s="127"/>
      <c r="AD64" s="127"/>
      <c r="AE64" s="127"/>
      <c r="AF64" s="127"/>
      <c r="AG64" s="128">
        <f>'01.09 - SO 01.09 - km 419...'!J32</f>
        <v>0</v>
      </c>
      <c r="AH64" s="126"/>
      <c r="AI64" s="126"/>
      <c r="AJ64" s="126"/>
      <c r="AK64" s="126"/>
      <c r="AL64" s="126"/>
      <c r="AM64" s="126"/>
      <c r="AN64" s="128">
        <f>SUM(AG64,AT64)</f>
        <v>0</v>
      </c>
      <c r="AO64" s="126"/>
      <c r="AP64" s="126"/>
      <c r="AQ64" s="129" t="s">
        <v>82</v>
      </c>
      <c r="AR64" s="66"/>
      <c r="AS64" s="130">
        <v>0</v>
      </c>
      <c r="AT64" s="131">
        <f>ROUND(SUM(AV64:AW64),2)</f>
        <v>0</v>
      </c>
      <c r="AU64" s="132">
        <f>'01.09 - SO 01.09 - km 419...'!P85</f>
        <v>0</v>
      </c>
      <c r="AV64" s="131">
        <f>'01.09 - SO 01.09 - km 419...'!J35</f>
        <v>0</v>
      </c>
      <c r="AW64" s="131">
        <f>'01.09 - SO 01.09 - km 419...'!J36</f>
        <v>0</v>
      </c>
      <c r="AX64" s="131">
        <f>'01.09 - SO 01.09 - km 419...'!J37</f>
        <v>0</v>
      </c>
      <c r="AY64" s="131">
        <f>'01.09 - SO 01.09 - km 419...'!J38</f>
        <v>0</v>
      </c>
      <c r="AZ64" s="131">
        <f>'01.09 - SO 01.09 - km 419...'!F35</f>
        <v>0</v>
      </c>
      <c r="BA64" s="131">
        <f>'01.09 - SO 01.09 - km 419...'!F36</f>
        <v>0</v>
      </c>
      <c r="BB64" s="131">
        <f>'01.09 - SO 01.09 - km 419...'!F37</f>
        <v>0</v>
      </c>
      <c r="BC64" s="131">
        <f>'01.09 - SO 01.09 - km 419...'!F38</f>
        <v>0</v>
      </c>
      <c r="BD64" s="133">
        <f>'01.09 - SO 01.09 - km 419...'!F39</f>
        <v>0</v>
      </c>
      <c r="BE64" s="4"/>
      <c r="BT64" s="134" t="s">
        <v>78</v>
      </c>
      <c r="BV64" s="134" t="s">
        <v>71</v>
      </c>
      <c r="BW64" s="134" t="s">
        <v>107</v>
      </c>
      <c r="BX64" s="134" t="s">
        <v>77</v>
      </c>
      <c r="CL64" s="134" t="s">
        <v>19</v>
      </c>
    </row>
    <row r="65" s="4" customFormat="1" ht="16.5" customHeight="1">
      <c r="A65" s="125" t="s">
        <v>79</v>
      </c>
      <c r="B65" s="64"/>
      <c r="C65" s="126"/>
      <c r="D65" s="126"/>
      <c r="E65" s="127" t="s">
        <v>108</v>
      </c>
      <c r="F65" s="127"/>
      <c r="G65" s="127"/>
      <c r="H65" s="127"/>
      <c r="I65" s="127"/>
      <c r="J65" s="126"/>
      <c r="K65" s="127" t="s">
        <v>109</v>
      </c>
      <c r="L65" s="127"/>
      <c r="M65" s="127"/>
      <c r="N65" s="127"/>
      <c r="O65" s="127"/>
      <c r="P65" s="127"/>
      <c r="Q65" s="127"/>
      <c r="R65" s="127"/>
      <c r="S65" s="127"/>
      <c r="T65" s="127"/>
      <c r="U65" s="127"/>
      <c r="V65" s="127"/>
      <c r="W65" s="127"/>
      <c r="X65" s="127"/>
      <c r="Y65" s="127"/>
      <c r="Z65" s="127"/>
      <c r="AA65" s="127"/>
      <c r="AB65" s="127"/>
      <c r="AC65" s="127"/>
      <c r="AD65" s="127"/>
      <c r="AE65" s="127"/>
      <c r="AF65" s="127"/>
      <c r="AG65" s="128">
        <f>'01.10 - SO 01.10 - km 420...'!J32</f>
        <v>0</v>
      </c>
      <c r="AH65" s="126"/>
      <c r="AI65" s="126"/>
      <c r="AJ65" s="126"/>
      <c r="AK65" s="126"/>
      <c r="AL65" s="126"/>
      <c r="AM65" s="126"/>
      <c r="AN65" s="128">
        <f>SUM(AG65,AT65)</f>
        <v>0</v>
      </c>
      <c r="AO65" s="126"/>
      <c r="AP65" s="126"/>
      <c r="AQ65" s="129" t="s">
        <v>82</v>
      </c>
      <c r="AR65" s="66"/>
      <c r="AS65" s="130">
        <v>0</v>
      </c>
      <c r="AT65" s="131">
        <f>ROUND(SUM(AV65:AW65),2)</f>
        <v>0</v>
      </c>
      <c r="AU65" s="132">
        <f>'01.10 - SO 01.10 - km 420...'!P85</f>
        <v>0</v>
      </c>
      <c r="AV65" s="131">
        <f>'01.10 - SO 01.10 - km 420...'!J35</f>
        <v>0</v>
      </c>
      <c r="AW65" s="131">
        <f>'01.10 - SO 01.10 - km 420...'!J36</f>
        <v>0</v>
      </c>
      <c r="AX65" s="131">
        <f>'01.10 - SO 01.10 - km 420...'!J37</f>
        <v>0</v>
      </c>
      <c r="AY65" s="131">
        <f>'01.10 - SO 01.10 - km 420...'!J38</f>
        <v>0</v>
      </c>
      <c r="AZ65" s="131">
        <f>'01.10 - SO 01.10 - km 420...'!F35</f>
        <v>0</v>
      </c>
      <c r="BA65" s="131">
        <f>'01.10 - SO 01.10 - km 420...'!F36</f>
        <v>0</v>
      </c>
      <c r="BB65" s="131">
        <f>'01.10 - SO 01.10 - km 420...'!F37</f>
        <v>0</v>
      </c>
      <c r="BC65" s="131">
        <f>'01.10 - SO 01.10 - km 420...'!F38</f>
        <v>0</v>
      </c>
      <c r="BD65" s="133">
        <f>'01.10 - SO 01.10 - km 420...'!F39</f>
        <v>0</v>
      </c>
      <c r="BE65" s="4"/>
      <c r="BT65" s="134" t="s">
        <v>78</v>
      </c>
      <c r="BV65" s="134" t="s">
        <v>71</v>
      </c>
      <c r="BW65" s="134" t="s">
        <v>110</v>
      </c>
      <c r="BX65" s="134" t="s">
        <v>77</v>
      </c>
      <c r="CL65" s="134" t="s">
        <v>19</v>
      </c>
    </row>
    <row r="66" s="4" customFormat="1" ht="16.5" customHeight="1">
      <c r="A66" s="125" t="s">
        <v>79</v>
      </c>
      <c r="B66" s="64"/>
      <c r="C66" s="126"/>
      <c r="D66" s="126"/>
      <c r="E66" s="127" t="s">
        <v>111</v>
      </c>
      <c r="F66" s="127"/>
      <c r="G66" s="127"/>
      <c r="H66" s="127"/>
      <c r="I66" s="127"/>
      <c r="J66" s="126"/>
      <c r="K66" s="127" t="s">
        <v>112</v>
      </c>
      <c r="L66" s="127"/>
      <c r="M66" s="127"/>
      <c r="N66" s="127"/>
      <c r="O66" s="127"/>
      <c r="P66" s="127"/>
      <c r="Q66" s="127"/>
      <c r="R66" s="127"/>
      <c r="S66" s="127"/>
      <c r="T66" s="127"/>
      <c r="U66" s="127"/>
      <c r="V66" s="127"/>
      <c r="W66" s="127"/>
      <c r="X66" s="127"/>
      <c r="Y66" s="127"/>
      <c r="Z66" s="127"/>
      <c r="AA66" s="127"/>
      <c r="AB66" s="127"/>
      <c r="AC66" s="127"/>
      <c r="AD66" s="127"/>
      <c r="AE66" s="127"/>
      <c r="AF66" s="127"/>
      <c r="AG66" s="128">
        <f>'01.11 - SO 01.11 - km 415...'!J32</f>
        <v>0</v>
      </c>
      <c r="AH66" s="126"/>
      <c r="AI66" s="126"/>
      <c r="AJ66" s="126"/>
      <c r="AK66" s="126"/>
      <c r="AL66" s="126"/>
      <c r="AM66" s="126"/>
      <c r="AN66" s="128">
        <f>SUM(AG66,AT66)</f>
        <v>0</v>
      </c>
      <c r="AO66" s="126"/>
      <c r="AP66" s="126"/>
      <c r="AQ66" s="129" t="s">
        <v>82</v>
      </c>
      <c r="AR66" s="66"/>
      <c r="AS66" s="130">
        <v>0</v>
      </c>
      <c r="AT66" s="131">
        <f>ROUND(SUM(AV66:AW66),2)</f>
        <v>0</v>
      </c>
      <c r="AU66" s="132">
        <f>'01.11 - SO 01.11 - km 415...'!P85</f>
        <v>0</v>
      </c>
      <c r="AV66" s="131">
        <f>'01.11 - SO 01.11 - km 415...'!J35</f>
        <v>0</v>
      </c>
      <c r="AW66" s="131">
        <f>'01.11 - SO 01.11 - km 415...'!J36</f>
        <v>0</v>
      </c>
      <c r="AX66" s="131">
        <f>'01.11 - SO 01.11 - km 415...'!J37</f>
        <v>0</v>
      </c>
      <c r="AY66" s="131">
        <f>'01.11 - SO 01.11 - km 415...'!J38</f>
        <v>0</v>
      </c>
      <c r="AZ66" s="131">
        <f>'01.11 - SO 01.11 - km 415...'!F35</f>
        <v>0</v>
      </c>
      <c r="BA66" s="131">
        <f>'01.11 - SO 01.11 - km 415...'!F36</f>
        <v>0</v>
      </c>
      <c r="BB66" s="131">
        <f>'01.11 - SO 01.11 - km 415...'!F37</f>
        <v>0</v>
      </c>
      <c r="BC66" s="131">
        <f>'01.11 - SO 01.11 - km 415...'!F38</f>
        <v>0</v>
      </c>
      <c r="BD66" s="133">
        <f>'01.11 - SO 01.11 - km 415...'!F39</f>
        <v>0</v>
      </c>
      <c r="BE66" s="4"/>
      <c r="BT66" s="134" t="s">
        <v>78</v>
      </c>
      <c r="BV66" s="134" t="s">
        <v>71</v>
      </c>
      <c r="BW66" s="134" t="s">
        <v>113</v>
      </c>
      <c r="BX66" s="134" t="s">
        <v>77</v>
      </c>
      <c r="CL66" s="134" t="s">
        <v>19</v>
      </c>
    </row>
    <row r="67" s="4" customFormat="1" ht="16.5" customHeight="1">
      <c r="A67" s="125" t="s">
        <v>79</v>
      </c>
      <c r="B67" s="64"/>
      <c r="C67" s="126"/>
      <c r="D67" s="126"/>
      <c r="E67" s="127" t="s">
        <v>114</v>
      </c>
      <c r="F67" s="127"/>
      <c r="G67" s="127"/>
      <c r="H67" s="127"/>
      <c r="I67" s="127"/>
      <c r="J67" s="126"/>
      <c r="K67" s="127" t="s">
        <v>115</v>
      </c>
      <c r="L67" s="127"/>
      <c r="M67" s="127"/>
      <c r="N67" s="127"/>
      <c r="O67" s="127"/>
      <c r="P67" s="127"/>
      <c r="Q67" s="127"/>
      <c r="R67" s="127"/>
      <c r="S67" s="127"/>
      <c r="T67" s="127"/>
      <c r="U67" s="127"/>
      <c r="V67" s="127"/>
      <c r="W67" s="127"/>
      <c r="X67" s="127"/>
      <c r="Y67" s="127"/>
      <c r="Z67" s="127"/>
      <c r="AA67" s="127"/>
      <c r="AB67" s="127"/>
      <c r="AC67" s="127"/>
      <c r="AD67" s="127"/>
      <c r="AE67" s="127"/>
      <c r="AF67" s="127"/>
      <c r="AG67" s="128">
        <f>'01.12 - SO 01.12 - km 416...'!J32</f>
        <v>0</v>
      </c>
      <c r="AH67" s="126"/>
      <c r="AI67" s="126"/>
      <c r="AJ67" s="126"/>
      <c r="AK67" s="126"/>
      <c r="AL67" s="126"/>
      <c r="AM67" s="126"/>
      <c r="AN67" s="128">
        <f>SUM(AG67,AT67)</f>
        <v>0</v>
      </c>
      <c r="AO67" s="126"/>
      <c r="AP67" s="126"/>
      <c r="AQ67" s="129" t="s">
        <v>82</v>
      </c>
      <c r="AR67" s="66"/>
      <c r="AS67" s="130">
        <v>0</v>
      </c>
      <c r="AT67" s="131">
        <f>ROUND(SUM(AV67:AW67),2)</f>
        <v>0</v>
      </c>
      <c r="AU67" s="132">
        <f>'01.12 - SO 01.12 - km 416...'!P85</f>
        <v>0</v>
      </c>
      <c r="AV67" s="131">
        <f>'01.12 - SO 01.12 - km 416...'!J35</f>
        <v>0</v>
      </c>
      <c r="AW67" s="131">
        <f>'01.12 - SO 01.12 - km 416...'!J36</f>
        <v>0</v>
      </c>
      <c r="AX67" s="131">
        <f>'01.12 - SO 01.12 - km 416...'!J37</f>
        <v>0</v>
      </c>
      <c r="AY67" s="131">
        <f>'01.12 - SO 01.12 - km 416...'!J38</f>
        <v>0</v>
      </c>
      <c r="AZ67" s="131">
        <f>'01.12 - SO 01.12 - km 416...'!F35</f>
        <v>0</v>
      </c>
      <c r="BA67" s="131">
        <f>'01.12 - SO 01.12 - km 416...'!F36</f>
        <v>0</v>
      </c>
      <c r="BB67" s="131">
        <f>'01.12 - SO 01.12 - km 416...'!F37</f>
        <v>0</v>
      </c>
      <c r="BC67" s="131">
        <f>'01.12 - SO 01.12 - km 416...'!F38</f>
        <v>0</v>
      </c>
      <c r="BD67" s="133">
        <f>'01.12 - SO 01.12 - km 416...'!F39</f>
        <v>0</v>
      </c>
      <c r="BE67" s="4"/>
      <c r="BT67" s="134" t="s">
        <v>78</v>
      </c>
      <c r="BV67" s="134" t="s">
        <v>71</v>
      </c>
      <c r="BW67" s="134" t="s">
        <v>116</v>
      </c>
      <c r="BX67" s="134" t="s">
        <v>77</v>
      </c>
      <c r="CL67" s="134" t="s">
        <v>19</v>
      </c>
    </row>
    <row r="68" s="4" customFormat="1" ht="16.5" customHeight="1">
      <c r="A68" s="125" t="s">
        <v>79</v>
      </c>
      <c r="B68" s="64"/>
      <c r="C68" s="126"/>
      <c r="D68" s="126"/>
      <c r="E68" s="127" t="s">
        <v>117</v>
      </c>
      <c r="F68" s="127"/>
      <c r="G68" s="127"/>
      <c r="H68" s="127"/>
      <c r="I68" s="127"/>
      <c r="J68" s="126"/>
      <c r="K68" s="127" t="s">
        <v>118</v>
      </c>
      <c r="L68" s="127"/>
      <c r="M68" s="127"/>
      <c r="N68" s="127"/>
      <c r="O68" s="127"/>
      <c r="P68" s="127"/>
      <c r="Q68" s="127"/>
      <c r="R68" s="127"/>
      <c r="S68" s="127"/>
      <c r="T68" s="127"/>
      <c r="U68" s="127"/>
      <c r="V68" s="127"/>
      <c r="W68" s="127"/>
      <c r="X68" s="127"/>
      <c r="Y68" s="127"/>
      <c r="Z68" s="127"/>
      <c r="AA68" s="127"/>
      <c r="AB68" s="127"/>
      <c r="AC68" s="127"/>
      <c r="AD68" s="127"/>
      <c r="AE68" s="127"/>
      <c r="AF68" s="127"/>
      <c r="AG68" s="128">
        <f>'01.13 - SO 01.13 - km 420...'!J32</f>
        <v>0</v>
      </c>
      <c r="AH68" s="126"/>
      <c r="AI68" s="126"/>
      <c r="AJ68" s="126"/>
      <c r="AK68" s="126"/>
      <c r="AL68" s="126"/>
      <c r="AM68" s="126"/>
      <c r="AN68" s="128">
        <f>SUM(AG68,AT68)</f>
        <v>0</v>
      </c>
      <c r="AO68" s="126"/>
      <c r="AP68" s="126"/>
      <c r="AQ68" s="129" t="s">
        <v>82</v>
      </c>
      <c r="AR68" s="66"/>
      <c r="AS68" s="130">
        <v>0</v>
      </c>
      <c r="AT68" s="131">
        <f>ROUND(SUM(AV68:AW68),2)</f>
        <v>0</v>
      </c>
      <c r="AU68" s="132">
        <f>'01.13 - SO 01.13 - km 420...'!P85</f>
        <v>0</v>
      </c>
      <c r="AV68" s="131">
        <f>'01.13 - SO 01.13 - km 420...'!J35</f>
        <v>0</v>
      </c>
      <c r="AW68" s="131">
        <f>'01.13 - SO 01.13 - km 420...'!J36</f>
        <v>0</v>
      </c>
      <c r="AX68" s="131">
        <f>'01.13 - SO 01.13 - km 420...'!J37</f>
        <v>0</v>
      </c>
      <c r="AY68" s="131">
        <f>'01.13 - SO 01.13 - km 420...'!J38</f>
        <v>0</v>
      </c>
      <c r="AZ68" s="131">
        <f>'01.13 - SO 01.13 - km 420...'!F35</f>
        <v>0</v>
      </c>
      <c r="BA68" s="131">
        <f>'01.13 - SO 01.13 - km 420...'!F36</f>
        <v>0</v>
      </c>
      <c r="BB68" s="131">
        <f>'01.13 - SO 01.13 - km 420...'!F37</f>
        <v>0</v>
      </c>
      <c r="BC68" s="131">
        <f>'01.13 - SO 01.13 - km 420...'!F38</f>
        <v>0</v>
      </c>
      <c r="BD68" s="133">
        <f>'01.13 - SO 01.13 - km 420...'!F39</f>
        <v>0</v>
      </c>
      <c r="BE68" s="4"/>
      <c r="BT68" s="134" t="s">
        <v>78</v>
      </c>
      <c r="BV68" s="134" t="s">
        <v>71</v>
      </c>
      <c r="BW68" s="134" t="s">
        <v>119</v>
      </c>
      <c r="BX68" s="134" t="s">
        <v>77</v>
      </c>
      <c r="CL68" s="134" t="s">
        <v>19</v>
      </c>
    </row>
    <row r="69" s="7" customFormat="1" ht="16.5" customHeight="1">
      <c r="A69" s="7"/>
      <c r="B69" s="112"/>
      <c r="C69" s="113"/>
      <c r="D69" s="114" t="s">
        <v>120</v>
      </c>
      <c r="E69" s="114"/>
      <c r="F69" s="114"/>
      <c r="G69" s="114"/>
      <c r="H69" s="114"/>
      <c r="I69" s="115"/>
      <c r="J69" s="114" t="s">
        <v>121</v>
      </c>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6">
        <f>ROUND(SUM(AG70:AG71),2)</f>
        <v>0</v>
      </c>
      <c r="AH69" s="115"/>
      <c r="AI69" s="115"/>
      <c r="AJ69" s="115"/>
      <c r="AK69" s="115"/>
      <c r="AL69" s="115"/>
      <c r="AM69" s="115"/>
      <c r="AN69" s="117">
        <f>SUM(AG69,AT69)</f>
        <v>0</v>
      </c>
      <c r="AO69" s="115"/>
      <c r="AP69" s="115"/>
      <c r="AQ69" s="118" t="s">
        <v>75</v>
      </c>
      <c r="AR69" s="119"/>
      <c r="AS69" s="120">
        <f>ROUND(SUM(AS70:AS71),2)</f>
        <v>0</v>
      </c>
      <c r="AT69" s="121">
        <f>ROUND(SUM(AV69:AW69),2)</f>
        <v>0</v>
      </c>
      <c r="AU69" s="122">
        <f>ROUND(SUM(AU70:AU71),5)</f>
        <v>0</v>
      </c>
      <c r="AV69" s="121">
        <f>ROUND(AZ69*L29,2)</f>
        <v>0</v>
      </c>
      <c r="AW69" s="121">
        <f>ROUND(BA69*L30,2)</f>
        <v>0</v>
      </c>
      <c r="AX69" s="121">
        <f>ROUND(BB69*L29,2)</f>
        <v>0</v>
      </c>
      <c r="AY69" s="121">
        <f>ROUND(BC69*L30,2)</f>
        <v>0</v>
      </c>
      <c r="AZ69" s="121">
        <f>ROUND(SUM(AZ70:AZ71),2)</f>
        <v>0</v>
      </c>
      <c r="BA69" s="121">
        <f>ROUND(SUM(BA70:BA71),2)</f>
        <v>0</v>
      </c>
      <c r="BB69" s="121">
        <f>ROUND(SUM(BB70:BB71),2)</f>
        <v>0</v>
      </c>
      <c r="BC69" s="121">
        <f>ROUND(SUM(BC70:BC71),2)</f>
        <v>0</v>
      </c>
      <c r="BD69" s="123">
        <f>ROUND(SUM(BD70:BD71),2)</f>
        <v>0</v>
      </c>
      <c r="BE69" s="7"/>
      <c r="BS69" s="124" t="s">
        <v>68</v>
      </c>
      <c r="BT69" s="124" t="s">
        <v>76</v>
      </c>
      <c r="BU69" s="124" t="s">
        <v>70</v>
      </c>
      <c r="BV69" s="124" t="s">
        <v>71</v>
      </c>
      <c r="BW69" s="124" t="s">
        <v>122</v>
      </c>
      <c r="BX69" s="124" t="s">
        <v>5</v>
      </c>
      <c r="CL69" s="124" t="s">
        <v>19</v>
      </c>
      <c r="CM69" s="124" t="s">
        <v>78</v>
      </c>
    </row>
    <row r="70" s="4" customFormat="1" ht="16.5" customHeight="1">
      <c r="A70" s="125" t="s">
        <v>79</v>
      </c>
      <c r="B70" s="64"/>
      <c r="C70" s="126"/>
      <c r="D70" s="126"/>
      <c r="E70" s="127" t="s">
        <v>123</v>
      </c>
      <c r="F70" s="127"/>
      <c r="G70" s="127"/>
      <c r="H70" s="127"/>
      <c r="I70" s="127"/>
      <c r="J70" s="126"/>
      <c r="K70" s="127" t="s">
        <v>124</v>
      </c>
      <c r="L70" s="127"/>
      <c r="M70" s="127"/>
      <c r="N70" s="127"/>
      <c r="O70" s="127"/>
      <c r="P70" s="127"/>
      <c r="Q70" s="127"/>
      <c r="R70" s="127"/>
      <c r="S70" s="127"/>
      <c r="T70" s="127"/>
      <c r="U70" s="127"/>
      <c r="V70" s="127"/>
      <c r="W70" s="127"/>
      <c r="X70" s="127"/>
      <c r="Y70" s="127"/>
      <c r="Z70" s="127"/>
      <c r="AA70" s="127"/>
      <c r="AB70" s="127"/>
      <c r="AC70" s="127"/>
      <c r="AD70" s="127"/>
      <c r="AE70" s="127"/>
      <c r="AF70" s="127"/>
      <c r="AG70" s="128">
        <f>'02.01 - SO - 02.01 - km 4...'!J32</f>
        <v>0</v>
      </c>
      <c r="AH70" s="126"/>
      <c r="AI70" s="126"/>
      <c r="AJ70" s="126"/>
      <c r="AK70" s="126"/>
      <c r="AL70" s="126"/>
      <c r="AM70" s="126"/>
      <c r="AN70" s="128">
        <f>SUM(AG70,AT70)</f>
        <v>0</v>
      </c>
      <c r="AO70" s="126"/>
      <c r="AP70" s="126"/>
      <c r="AQ70" s="129" t="s">
        <v>82</v>
      </c>
      <c r="AR70" s="66"/>
      <c r="AS70" s="130">
        <v>0</v>
      </c>
      <c r="AT70" s="131">
        <f>ROUND(SUM(AV70:AW70),2)</f>
        <v>0</v>
      </c>
      <c r="AU70" s="132">
        <f>'02.01 - SO - 02.01 - km 4...'!P85</f>
        <v>0</v>
      </c>
      <c r="AV70" s="131">
        <f>'02.01 - SO - 02.01 - km 4...'!J35</f>
        <v>0</v>
      </c>
      <c r="AW70" s="131">
        <f>'02.01 - SO - 02.01 - km 4...'!J36</f>
        <v>0</v>
      </c>
      <c r="AX70" s="131">
        <f>'02.01 - SO - 02.01 - km 4...'!J37</f>
        <v>0</v>
      </c>
      <c r="AY70" s="131">
        <f>'02.01 - SO - 02.01 - km 4...'!J38</f>
        <v>0</v>
      </c>
      <c r="AZ70" s="131">
        <f>'02.01 - SO - 02.01 - km 4...'!F35</f>
        <v>0</v>
      </c>
      <c r="BA70" s="131">
        <f>'02.01 - SO - 02.01 - km 4...'!F36</f>
        <v>0</v>
      </c>
      <c r="BB70" s="131">
        <f>'02.01 - SO - 02.01 - km 4...'!F37</f>
        <v>0</v>
      </c>
      <c r="BC70" s="131">
        <f>'02.01 - SO - 02.01 - km 4...'!F38</f>
        <v>0</v>
      </c>
      <c r="BD70" s="133">
        <f>'02.01 - SO - 02.01 - km 4...'!F39</f>
        <v>0</v>
      </c>
      <c r="BE70" s="4"/>
      <c r="BT70" s="134" t="s">
        <v>78</v>
      </c>
      <c r="BV70" s="134" t="s">
        <v>71</v>
      </c>
      <c r="BW70" s="134" t="s">
        <v>125</v>
      </c>
      <c r="BX70" s="134" t="s">
        <v>122</v>
      </c>
      <c r="CL70" s="134" t="s">
        <v>19</v>
      </c>
    </row>
    <row r="71" s="4" customFormat="1" ht="16.5" customHeight="1">
      <c r="A71" s="125" t="s">
        <v>79</v>
      </c>
      <c r="B71" s="64"/>
      <c r="C71" s="126"/>
      <c r="D71" s="126"/>
      <c r="E71" s="127" t="s">
        <v>126</v>
      </c>
      <c r="F71" s="127"/>
      <c r="G71" s="127"/>
      <c r="H71" s="127"/>
      <c r="I71" s="127"/>
      <c r="J71" s="126"/>
      <c r="K71" s="127" t="s">
        <v>127</v>
      </c>
      <c r="L71" s="127"/>
      <c r="M71" s="127"/>
      <c r="N71" s="127"/>
      <c r="O71" s="127"/>
      <c r="P71" s="127"/>
      <c r="Q71" s="127"/>
      <c r="R71" s="127"/>
      <c r="S71" s="127"/>
      <c r="T71" s="127"/>
      <c r="U71" s="127"/>
      <c r="V71" s="127"/>
      <c r="W71" s="127"/>
      <c r="X71" s="127"/>
      <c r="Y71" s="127"/>
      <c r="Z71" s="127"/>
      <c r="AA71" s="127"/>
      <c r="AB71" s="127"/>
      <c r="AC71" s="127"/>
      <c r="AD71" s="127"/>
      <c r="AE71" s="127"/>
      <c r="AF71" s="127"/>
      <c r="AG71" s="128">
        <f>'02.02 - SO - 02.02 - km 4...'!J32</f>
        <v>0</v>
      </c>
      <c r="AH71" s="126"/>
      <c r="AI71" s="126"/>
      <c r="AJ71" s="126"/>
      <c r="AK71" s="126"/>
      <c r="AL71" s="126"/>
      <c r="AM71" s="126"/>
      <c r="AN71" s="128">
        <f>SUM(AG71,AT71)</f>
        <v>0</v>
      </c>
      <c r="AO71" s="126"/>
      <c r="AP71" s="126"/>
      <c r="AQ71" s="129" t="s">
        <v>82</v>
      </c>
      <c r="AR71" s="66"/>
      <c r="AS71" s="130">
        <v>0</v>
      </c>
      <c r="AT71" s="131">
        <f>ROUND(SUM(AV71:AW71),2)</f>
        <v>0</v>
      </c>
      <c r="AU71" s="132">
        <f>'02.02 - SO - 02.02 - km 4...'!P85</f>
        <v>0</v>
      </c>
      <c r="AV71" s="131">
        <f>'02.02 - SO - 02.02 - km 4...'!J35</f>
        <v>0</v>
      </c>
      <c r="AW71" s="131">
        <f>'02.02 - SO - 02.02 - km 4...'!J36</f>
        <v>0</v>
      </c>
      <c r="AX71" s="131">
        <f>'02.02 - SO - 02.02 - km 4...'!J37</f>
        <v>0</v>
      </c>
      <c r="AY71" s="131">
        <f>'02.02 - SO - 02.02 - km 4...'!J38</f>
        <v>0</v>
      </c>
      <c r="AZ71" s="131">
        <f>'02.02 - SO - 02.02 - km 4...'!F35</f>
        <v>0</v>
      </c>
      <c r="BA71" s="131">
        <f>'02.02 - SO - 02.02 - km 4...'!F36</f>
        <v>0</v>
      </c>
      <c r="BB71" s="131">
        <f>'02.02 - SO - 02.02 - km 4...'!F37</f>
        <v>0</v>
      </c>
      <c r="BC71" s="131">
        <f>'02.02 - SO - 02.02 - km 4...'!F38</f>
        <v>0</v>
      </c>
      <c r="BD71" s="133">
        <f>'02.02 - SO - 02.02 - km 4...'!F39</f>
        <v>0</v>
      </c>
      <c r="BE71" s="4"/>
      <c r="BT71" s="134" t="s">
        <v>78</v>
      </c>
      <c r="BV71" s="134" t="s">
        <v>71</v>
      </c>
      <c r="BW71" s="134" t="s">
        <v>128</v>
      </c>
      <c r="BX71" s="134" t="s">
        <v>122</v>
      </c>
      <c r="CL71" s="134" t="s">
        <v>19</v>
      </c>
    </row>
    <row r="72" s="7" customFormat="1" ht="16.5" customHeight="1">
      <c r="A72" s="7"/>
      <c r="B72" s="112"/>
      <c r="C72" s="113"/>
      <c r="D72" s="114" t="s">
        <v>129</v>
      </c>
      <c r="E72" s="114"/>
      <c r="F72" s="114"/>
      <c r="G72" s="114"/>
      <c r="H72" s="114"/>
      <c r="I72" s="115"/>
      <c r="J72" s="114" t="s">
        <v>130</v>
      </c>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6">
        <f>ROUND(SUM(AG73:AG77),2)</f>
        <v>0</v>
      </c>
      <c r="AH72" s="115"/>
      <c r="AI72" s="115"/>
      <c r="AJ72" s="115"/>
      <c r="AK72" s="115"/>
      <c r="AL72" s="115"/>
      <c r="AM72" s="115"/>
      <c r="AN72" s="117">
        <f>SUM(AG72,AT72)</f>
        <v>0</v>
      </c>
      <c r="AO72" s="115"/>
      <c r="AP72" s="115"/>
      <c r="AQ72" s="118" t="s">
        <v>75</v>
      </c>
      <c r="AR72" s="119"/>
      <c r="AS72" s="120">
        <f>ROUND(SUM(AS73:AS77),2)</f>
        <v>0</v>
      </c>
      <c r="AT72" s="121">
        <f>ROUND(SUM(AV72:AW72),2)</f>
        <v>0</v>
      </c>
      <c r="AU72" s="122">
        <f>ROUND(SUM(AU73:AU77),5)</f>
        <v>0</v>
      </c>
      <c r="AV72" s="121">
        <f>ROUND(AZ72*L29,2)</f>
        <v>0</v>
      </c>
      <c r="AW72" s="121">
        <f>ROUND(BA72*L30,2)</f>
        <v>0</v>
      </c>
      <c r="AX72" s="121">
        <f>ROUND(BB72*L29,2)</f>
        <v>0</v>
      </c>
      <c r="AY72" s="121">
        <f>ROUND(BC72*L30,2)</f>
        <v>0</v>
      </c>
      <c r="AZ72" s="121">
        <f>ROUND(SUM(AZ73:AZ77),2)</f>
        <v>0</v>
      </c>
      <c r="BA72" s="121">
        <f>ROUND(SUM(BA73:BA77),2)</f>
        <v>0</v>
      </c>
      <c r="BB72" s="121">
        <f>ROUND(SUM(BB73:BB77),2)</f>
        <v>0</v>
      </c>
      <c r="BC72" s="121">
        <f>ROUND(SUM(BC73:BC77),2)</f>
        <v>0</v>
      </c>
      <c r="BD72" s="123">
        <f>ROUND(SUM(BD73:BD77),2)</f>
        <v>0</v>
      </c>
      <c r="BE72" s="7"/>
      <c r="BS72" s="124" t="s">
        <v>68</v>
      </c>
      <c r="BT72" s="124" t="s">
        <v>76</v>
      </c>
      <c r="BU72" s="124" t="s">
        <v>70</v>
      </c>
      <c r="BV72" s="124" t="s">
        <v>71</v>
      </c>
      <c r="BW72" s="124" t="s">
        <v>131</v>
      </c>
      <c r="BX72" s="124" t="s">
        <v>5</v>
      </c>
      <c r="CL72" s="124" t="s">
        <v>19</v>
      </c>
      <c r="CM72" s="124" t="s">
        <v>78</v>
      </c>
    </row>
    <row r="73" s="4" customFormat="1" ht="16.5" customHeight="1">
      <c r="A73" s="125" t="s">
        <v>79</v>
      </c>
      <c r="B73" s="64"/>
      <c r="C73" s="126"/>
      <c r="D73" s="126"/>
      <c r="E73" s="127" t="s">
        <v>132</v>
      </c>
      <c r="F73" s="127"/>
      <c r="G73" s="127"/>
      <c r="H73" s="127"/>
      <c r="I73" s="127"/>
      <c r="J73" s="126"/>
      <c r="K73" s="127" t="s">
        <v>133</v>
      </c>
      <c r="L73" s="127"/>
      <c r="M73" s="127"/>
      <c r="N73" s="127"/>
      <c r="O73" s="127"/>
      <c r="P73" s="127"/>
      <c r="Q73" s="127"/>
      <c r="R73" s="127"/>
      <c r="S73" s="127"/>
      <c r="T73" s="127"/>
      <c r="U73" s="127"/>
      <c r="V73" s="127"/>
      <c r="W73" s="127"/>
      <c r="X73" s="127"/>
      <c r="Y73" s="127"/>
      <c r="Z73" s="127"/>
      <c r="AA73" s="127"/>
      <c r="AB73" s="127"/>
      <c r="AC73" s="127"/>
      <c r="AD73" s="127"/>
      <c r="AE73" s="127"/>
      <c r="AF73" s="127"/>
      <c r="AG73" s="128">
        <f>'03.01 - SO 03.01 - km 9,9...'!J32</f>
        <v>0</v>
      </c>
      <c r="AH73" s="126"/>
      <c r="AI73" s="126"/>
      <c r="AJ73" s="126"/>
      <c r="AK73" s="126"/>
      <c r="AL73" s="126"/>
      <c r="AM73" s="126"/>
      <c r="AN73" s="128">
        <f>SUM(AG73,AT73)</f>
        <v>0</v>
      </c>
      <c r="AO73" s="126"/>
      <c r="AP73" s="126"/>
      <c r="AQ73" s="129" t="s">
        <v>82</v>
      </c>
      <c r="AR73" s="66"/>
      <c r="AS73" s="130">
        <v>0</v>
      </c>
      <c r="AT73" s="131">
        <f>ROUND(SUM(AV73:AW73),2)</f>
        <v>0</v>
      </c>
      <c r="AU73" s="132">
        <f>'03.01 - SO 03.01 - km 9,9...'!P85</f>
        <v>0</v>
      </c>
      <c r="AV73" s="131">
        <f>'03.01 - SO 03.01 - km 9,9...'!J35</f>
        <v>0</v>
      </c>
      <c r="AW73" s="131">
        <f>'03.01 - SO 03.01 - km 9,9...'!J36</f>
        <v>0</v>
      </c>
      <c r="AX73" s="131">
        <f>'03.01 - SO 03.01 - km 9,9...'!J37</f>
        <v>0</v>
      </c>
      <c r="AY73" s="131">
        <f>'03.01 - SO 03.01 - km 9,9...'!J38</f>
        <v>0</v>
      </c>
      <c r="AZ73" s="131">
        <f>'03.01 - SO 03.01 - km 9,9...'!F35</f>
        <v>0</v>
      </c>
      <c r="BA73" s="131">
        <f>'03.01 - SO 03.01 - km 9,9...'!F36</f>
        <v>0</v>
      </c>
      <c r="BB73" s="131">
        <f>'03.01 - SO 03.01 - km 9,9...'!F37</f>
        <v>0</v>
      </c>
      <c r="BC73" s="131">
        <f>'03.01 - SO 03.01 - km 9,9...'!F38</f>
        <v>0</v>
      </c>
      <c r="BD73" s="133">
        <f>'03.01 - SO 03.01 - km 9,9...'!F39</f>
        <v>0</v>
      </c>
      <c r="BE73" s="4"/>
      <c r="BT73" s="134" t="s">
        <v>78</v>
      </c>
      <c r="BV73" s="134" t="s">
        <v>71</v>
      </c>
      <c r="BW73" s="134" t="s">
        <v>134</v>
      </c>
      <c r="BX73" s="134" t="s">
        <v>131</v>
      </c>
      <c r="CL73" s="134" t="s">
        <v>19</v>
      </c>
    </row>
    <row r="74" s="4" customFormat="1" ht="16.5" customHeight="1">
      <c r="A74" s="125" t="s">
        <v>79</v>
      </c>
      <c r="B74" s="64"/>
      <c r="C74" s="126"/>
      <c r="D74" s="126"/>
      <c r="E74" s="127" t="s">
        <v>135</v>
      </c>
      <c r="F74" s="127"/>
      <c r="G74" s="127"/>
      <c r="H74" s="127"/>
      <c r="I74" s="127"/>
      <c r="J74" s="126"/>
      <c r="K74" s="127" t="s">
        <v>136</v>
      </c>
      <c r="L74" s="127"/>
      <c r="M74" s="127"/>
      <c r="N74" s="127"/>
      <c r="O74" s="127"/>
      <c r="P74" s="127"/>
      <c r="Q74" s="127"/>
      <c r="R74" s="127"/>
      <c r="S74" s="127"/>
      <c r="T74" s="127"/>
      <c r="U74" s="127"/>
      <c r="V74" s="127"/>
      <c r="W74" s="127"/>
      <c r="X74" s="127"/>
      <c r="Y74" s="127"/>
      <c r="Z74" s="127"/>
      <c r="AA74" s="127"/>
      <c r="AB74" s="127"/>
      <c r="AC74" s="127"/>
      <c r="AD74" s="127"/>
      <c r="AE74" s="127"/>
      <c r="AF74" s="127"/>
      <c r="AG74" s="128">
        <f>'03.02 - SO 03.02 - km 9,9...'!J32</f>
        <v>0</v>
      </c>
      <c r="AH74" s="126"/>
      <c r="AI74" s="126"/>
      <c r="AJ74" s="126"/>
      <c r="AK74" s="126"/>
      <c r="AL74" s="126"/>
      <c r="AM74" s="126"/>
      <c r="AN74" s="128">
        <f>SUM(AG74,AT74)</f>
        <v>0</v>
      </c>
      <c r="AO74" s="126"/>
      <c r="AP74" s="126"/>
      <c r="AQ74" s="129" t="s">
        <v>82</v>
      </c>
      <c r="AR74" s="66"/>
      <c r="AS74" s="130">
        <v>0</v>
      </c>
      <c r="AT74" s="131">
        <f>ROUND(SUM(AV74:AW74),2)</f>
        <v>0</v>
      </c>
      <c r="AU74" s="132">
        <f>'03.02 - SO 03.02 - km 9,9...'!P85</f>
        <v>0</v>
      </c>
      <c r="AV74" s="131">
        <f>'03.02 - SO 03.02 - km 9,9...'!J35</f>
        <v>0</v>
      </c>
      <c r="AW74" s="131">
        <f>'03.02 - SO 03.02 - km 9,9...'!J36</f>
        <v>0</v>
      </c>
      <c r="AX74" s="131">
        <f>'03.02 - SO 03.02 - km 9,9...'!J37</f>
        <v>0</v>
      </c>
      <c r="AY74" s="131">
        <f>'03.02 - SO 03.02 - km 9,9...'!J38</f>
        <v>0</v>
      </c>
      <c r="AZ74" s="131">
        <f>'03.02 - SO 03.02 - km 9,9...'!F35</f>
        <v>0</v>
      </c>
      <c r="BA74" s="131">
        <f>'03.02 - SO 03.02 - km 9,9...'!F36</f>
        <v>0</v>
      </c>
      <c r="BB74" s="131">
        <f>'03.02 - SO 03.02 - km 9,9...'!F37</f>
        <v>0</v>
      </c>
      <c r="BC74" s="131">
        <f>'03.02 - SO 03.02 - km 9,9...'!F38</f>
        <v>0</v>
      </c>
      <c r="BD74" s="133">
        <f>'03.02 - SO 03.02 - km 9,9...'!F39</f>
        <v>0</v>
      </c>
      <c r="BE74" s="4"/>
      <c r="BT74" s="134" t="s">
        <v>78</v>
      </c>
      <c r="BV74" s="134" t="s">
        <v>71</v>
      </c>
      <c r="BW74" s="134" t="s">
        <v>137</v>
      </c>
      <c r="BX74" s="134" t="s">
        <v>131</v>
      </c>
      <c r="CL74" s="134" t="s">
        <v>19</v>
      </c>
    </row>
    <row r="75" s="4" customFormat="1" ht="16.5" customHeight="1">
      <c r="A75" s="125" t="s">
        <v>79</v>
      </c>
      <c r="B75" s="64"/>
      <c r="C75" s="126"/>
      <c r="D75" s="126"/>
      <c r="E75" s="127" t="s">
        <v>138</v>
      </c>
      <c r="F75" s="127"/>
      <c r="G75" s="127"/>
      <c r="H75" s="127"/>
      <c r="I75" s="127"/>
      <c r="J75" s="126"/>
      <c r="K75" s="127" t="s">
        <v>139</v>
      </c>
      <c r="L75" s="127"/>
      <c r="M75" s="127"/>
      <c r="N75" s="127"/>
      <c r="O75" s="127"/>
      <c r="P75" s="127"/>
      <c r="Q75" s="127"/>
      <c r="R75" s="127"/>
      <c r="S75" s="127"/>
      <c r="T75" s="127"/>
      <c r="U75" s="127"/>
      <c r="V75" s="127"/>
      <c r="W75" s="127"/>
      <c r="X75" s="127"/>
      <c r="Y75" s="127"/>
      <c r="Z75" s="127"/>
      <c r="AA75" s="127"/>
      <c r="AB75" s="127"/>
      <c r="AC75" s="127"/>
      <c r="AD75" s="127"/>
      <c r="AE75" s="127"/>
      <c r="AF75" s="127"/>
      <c r="AG75" s="128">
        <f>'03.03 - SO 03.03 - km 1,8...'!J32</f>
        <v>0</v>
      </c>
      <c r="AH75" s="126"/>
      <c r="AI75" s="126"/>
      <c r="AJ75" s="126"/>
      <c r="AK75" s="126"/>
      <c r="AL75" s="126"/>
      <c r="AM75" s="126"/>
      <c r="AN75" s="128">
        <f>SUM(AG75,AT75)</f>
        <v>0</v>
      </c>
      <c r="AO75" s="126"/>
      <c r="AP75" s="126"/>
      <c r="AQ75" s="129" t="s">
        <v>82</v>
      </c>
      <c r="AR75" s="66"/>
      <c r="AS75" s="130">
        <v>0</v>
      </c>
      <c r="AT75" s="131">
        <f>ROUND(SUM(AV75:AW75),2)</f>
        <v>0</v>
      </c>
      <c r="AU75" s="132">
        <f>'03.03 - SO 03.03 - km 1,8...'!P85</f>
        <v>0</v>
      </c>
      <c r="AV75" s="131">
        <f>'03.03 - SO 03.03 - km 1,8...'!J35</f>
        <v>0</v>
      </c>
      <c r="AW75" s="131">
        <f>'03.03 - SO 03.03 - km 1,8...'!J36</f>
        <v>0</v>
      </c>
      <c r="AX75" s="131">
        <f>'03.03 - SO 03.03 - km 1,8...'!J37</f>
        <v>0</v>
      </c>
      <c r="AY75" s="131">
        <f>'03.03 - SO 03.03 - km 1,8...'!J38</f>
        <v>0</v>
      </c>
      <c r="AZ75" s="131">
        <f>'03.03 - SO 03.03 - km 1,8...'!F35</f>
        <v>0</v>
      </c>
      <c r="BA75" s="131">
        <f>'03.03 - SO 03.03 - km 1,8...'!F36</f>
        <v>0</v>
      </c>
      <c r="BB75" s="131">
        <f>'03.03 - SO 03.03 - km 1,8...'!F37</f>
        <v>0</v>
      </c>
      <c r="BC75" s="131">
        <f>'03.03 - SO 03.03 - km 1,8...'!F38</f>
        <v>0</v>
      </c>
      <c r="BD75" s="133">
        <f>'03.03 - SO 03.03 - km 1,8...'!F39</f>
        <v>0</v>
      </c>
      <c r="BE75" s="4"/>
      <c r="BT75" s="134" t="s">
        <v>78</v>
      </c>
      <c r="BV75" s="134" t="s">
        <v>71</v>
      </c>
      <c r="BW75" s="134" t="s">
        <v>140</v>
      </c>
      <c r="BX75" s="134" t="s">
        <v>131</v>
      </c>
      <c r="CL75" s="134" t="s">
        <v>19</v>
      </c>
    </row>
    <row r="76" s="4" customFormat="1" ht="16.5" customHeight="1">
      <c r="A76" s="125" t="s">
        <v>79</v>
      </c>
      <c r="B76" s="64"/>
      <c r="C76" s="126"/>
      <c r="D76" s="126"/>
      <c r="E76" s="127" t="s">
        <v>141</v>
      </c>
      <c r="F76" s="127"/>
      <c r="G76" s="127"/>
      <c r="H76" s="127"/>
      <c r="I76" s="127"/>
      <c r="J76" s="126"/>
      <c r="K76" s="127" t="s">
        <v>142</v>
      </c>
      <c r="L76" s="127"/>
      <c r="M76" s="127"/>
      <c r="N76" s="127"/>
      <c r="O76" s="127"/>
      <c r="P76" s="127"/>
      <c r="Q76" s="127"/>
      <c r="R76" s="127"/>
      <c r="S76" s="127"/>
      <c r="T76" s="127"/>
      <c r="U76" s="127"/>
      <c r="V76" s="127"/>
      <c r="W76" s="127"/>
      <c r="X76" s="127"/>
      <c r="Y76" s="127"/>
      <c r="Z76" s="127"/>
      <c r="AA76" s="127"/>
      <c r="AB76" s="127"/>
      <c r="AC76" s="127"/>
      <c r="AD76" s="127"/>
      <c r="AE76" s="127"/>
      <c r="AF76" s="127"/>
      <c r="AG76" s="128">
        <f>'03.04 - SO 03.04 - km 3,9...'!J32</f>
        <v>0</v>
      </c>
      <c r="AH76" s="126"/>
      <c r="AI76" s="126"/>
      <c r="AJ76" s="126"/>
      <c r="AK76" s="126"/>
      <c r="AL76" s="126"/>
      <c r="AM76" s="126"/>
      <c r="AN76" s="128">
        <f>SUM(AG76,AT76)</f>
        <v>0</v>
      </c>
      <c r="AO76" s="126"/>
      <c r="AP76" s="126"/>
      <c r="AQ76" s="129" t="s">
        <v>82</v>
      </c>
      <c r="AR76" s="66"/>
      <c r="AS76" s="130">
        <v>0</v>
      </c>
      <c r="AT76" s="131">
        <f>ROUND(SUM(AV76:AW76),2)</f>
        <v>0</v>
      </c>
      <c r="AU76" s="132">
        <f>'03.04 - SO 03.04 - km 3,9...'!P85</f>
        <v>0</v>
      </c>
      <c r="AV76" s="131">
        <f>'03.04 - SO 03.04 - km 3,9...'!J35</f>
        <v>0</v>
      </c>
      <c r="AW76" s="131">
        <f>'03.04 - SO 03.04 - km 3,9...'!J36</f>
        <v>0</v>
      </c>
      <c r="AX76" s="131">
        <f>'03.04 - SO 03.04 - km 3,9...'!J37</f>
        <v>0</v>
      </c>
      <c r="AY76" s="131">
        <f>'03.04 - SO 03.04 - km 3,9...'!J38</f>
        <v>0</v>
      </c>
      <c r="AZ76" s="131">
        <f>'03.04 - SO 03.04 - km 3,9...'!F35</f>
        <v>0</v>
      </c>
      <c r="BA76" s="131">
        <f>'03.04 - SO 03.04 - km 3,9...'!F36</f>
        <v>0</v>
      </c>
      <c r="BB76" s="131">
        <f>'03.04 - SO 03.04 - km 3,9...'!F37</f>
        <v>0</v>
      </c>
      <c r="BC76" s="131">
        <f>'03.04 - SO 03.04 - km 3,9...'!F38</f>
        <v>0</v>
      </c>
      <c r="BD76" s="133">
        <f>'03.04 - SO 03.04 - km 3,9...'!F39</f>
        <v>0</v>
      </c>
      <c r="BE76" s="4"/>
      <c r="BT76" s="134" t="s">
        <v>78</v>
      </c>
      <c r="BV76" s="134" t="s">
        <v>71</v>
      </c>
      <c r="BW76" s="134" t="s">
        <v>143</v>
      </c>
      <c r="BX76" s="134" t="s">
        <v>131</v>
      </c>
      <c r="CL76" s="134" t="s">
        <v>19</v>
      </c>
    </row>
    <row r="77" s="4" customFormat="1" ht="16.5" customHeight="1">
      <c r="A77" s="125" t="s">
        <v>79</v>
      </c>
      <c r="B77" s="64"/>
      <c r="C77" s="126"/>
      <c r="D77" s="126"/>
      <c r="E77" s="127" t="s">
        <v>144</v>
      </c>
      <c r="F77" s="127"/>
      <c r="G77" s="127"/>
      <c r="H77" s="127"/>
      <c r="I77" s="127"/>
      <c r="J77" s="126"/>
      <c r="K77" s="127" t="s">
        <v>145</v>
      </c>
      <c r="L77" s="127"/>
      <c r="M77" s="127"/>
      <c r="N77" s="127"/>
      <c r="O77" s="127"/>
      <c r="P77" s="127"/>
      <c r="Q77" s="127"/>
      <c r="R77" s="127"/>
      <c r="S77" s="127"/>
      <c r="T77" s="127"/>
      <c r="U77" s="127"/>
      <c r="V77" s="127"/>
      <c r="W77" s="127"/>
      <c r="X77" s="127"/>
      <c r="Y77" s="127"/>
      <c r="Z77" s="127"/>
      <c r="AA77" s="127"/>
      <c r="AB77" s="127"/>
      <c r="AC77" s="127"/>
      <c r="AD77" s="127"/>
      <c r="AE77" s="127"/>
      <c r="AF77" s="127"/>
      <c r="AG77" s="128">
        <f>'03.05 - SO 03.05 - km 0,4...'!J32</f>
        <v>0</v>
      </c>
      <c r="AH77" s="126"/>
      <c r="AI77" s="126"/>
      <c r="AJ77" s="126"/>
      <c r="AK77" s="126"/>
      <c r="AL77" s="126"/>
      <c r="AM77" s="126"/>
      <c r="AN77" s="128">
        <f>SUM(AG77,AT77)</f>
        <v>0</v>
      </c>
      <c r="AO77" s="126"/>
      <c r="AP77" s="126"/>
      <c r="AQ77" s="129" t="s">
        <v>82</v>
      </c>
      <c r="AR77" s="66"/>
      <c r="AS77" s="130">
        <v>0</v>
      </c>
      <c r="AT77" s="131">
        <f>ROUND(SUM(AV77:AW77),2)</f>
        <v>0</v>
      </c>
      <c r="AU77" s="132">
        <f>'03.05 - SO 03.05 - km 0,4...'!P85</f>
        <v>0</v>
      </c>
      <c r="AV77" s="131">
        <f>'03.05 - SO 03.05 - km 0,4...'!J35</f>
        <v>0</v>
      </c>
      <c r="AW77" s="131">
        <f>'03.05 - SO 03.05 - km 0,4...'!J36</f>
        <v>0</v>
      </c>
      <c r="AX77" s="131">
        <f>'03.05 - SO 03.05 - km 0,4...'!J37</f>
        <v>0</v>
      </c>
      <c r="AY77" s="131">
        <f>'03.05 - SO 03.05 - km 0,4...'!J38</f>
        <v>0</v>
      </c>
      <c r="AZ77" s="131">
        <f>'03.05 - SO 03.05 - km 0,4...'!F35</f>
        <v>0</v>
      </c>
      <c r="BA77" s="131">
        <f>'03.05 - SO 03.05 - km 0,4...'!F36</f>
        <v>0</v>
      </c>
      <c r="BB77" s="131">
        <f>'03.05 - SO 03.05 - km 0,4...'!F37</f>
        <v>0</v>
      </c>
      <c r="BC77" s="131">
        <f>'03.05 - SO 03.05 - km 0,4...'!F38</f>
        <v>0</v>
      </c>
      <c r="BD77" s="133">
        <f>'03.05 - SO 03.05 - km 0,4...'!F39</f>
        <v>0</v>
      </c>
      <c r="BE77" s="4"/>
      <c r="BT77" s="134" t="s">
        <v>78</v>
      </c>
      <c r="BV77" s="134" t="s">
        <v>71</v>
      </c>
      <c r="BW77" s="134" t="s">
        <v>146</v>
      </c>
      <c r="BX77" s="134" t="s">
        <v>131</v>
      </c>
      <c r="CL77" s="134" t="s">
        <v>19</v>
      </c>
    </row>
    <row r="78" s="7" customFormat="1" ht="16.5" customHeight="1">
      <c r="A78" s="7"/>
      <c r="B78" s="112"/>
      <c r="C78" s="113"/>
      <c r="D78" s="114" t="s">
        <v>147</v>
      </c>
      <c r="E78" s="114"/>
      <c r="F78" s="114"/>
      <c r="G78" s="114"/>
      <c r="H78" s="114"/>
      <c r="I78" s="115"/>
      <c r="J78" s="114" t="s">
        <v>148</v>
      </c>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6">
        <f>ROUND(SUM(AG79:AG80),2)</f>
        <v>0</v>
      </c>
      <c r="AH78" s="115"/>
      <c r="AI78" s="115"/>
      <c r="AJ78" s="115"/>
      <c r="AK78" s="115"/>
      <c r="AL78" s="115"/>
      <c r="AM78" s="115"/>
      <c r="AN78" s="117">
        <f>SUM(AG78,AT78)</f>
        <v>0</v>
      </c>
      <c r="AO78" s="115"/>
      <c r="AP78" s="115"/>
      <c r="AQ78" s="118" t="s">
        <v>75</v>
      </c>
      <c r="AR78" s="119"/>
      <c r="AS78" s="120">
        <f>ROUND(SUM(AS79:AS80),2)</f>
        <v>0</v>
      </c>
      <c r="AT78" s="121">
        <f>ROUND(SUM(AV78:AW78),2)</f>
        <v>0</v>
      </c>
      <c r="AU78" s="122">
        <f>ROUND(SUM(AU79:AU80),5)</f>
        <v>0</v>
      </c>
      <c r="AV78" s="121">
        <f>ROUND(AZ78*L29,2)</f>
        <v>0</v>
      </c>
      <c r="AW78" s="121">
        <f>ROUND(BA78*L30,2)</f>
        <v>0</v>
      </c>
      <c r="AX78" s="121">
        <f>ROUND(BB78*L29,2)</f>
        <v>0</v>
      </c>
      <c r="AY78" s="121">
        <f>ROUND(BC78*L30,2)</f>
        <v>0</v>
      </c>
      <c r="AZ78" s="121">
        <f>ROUND(SUM(AZ79:AZ80),2)</f>
        <v>0</v>
      </c>
      <c r="BA78" s="121">
        <f>ROUND(SUM(BA79:BA80),2)</f>
        <v>0</v>
      </c>
      <c r="BB78" s="121">
        <f>ROUND(SUM(BB79:BB80),2)</f>
        <v>0</v>
      </c>
      <c r="BC78" s="121">
        <f>ROUND(SUM(BC79:BC80),2)</f>
        <v>0</v>
      </c>
      <c r="BD78" s="123">
        <f>ROUND(SUM(BD79:BD80),2)</f>
        <v>0</v>
      </c>
      <c r="BE78" s="7"/>
      <c r="BS78" s="124" t="s">
        <v>68</v>
      </c>
      <c r="BT78" s="124" t="s">
        <v>76</v>
      </c>
      <c r="BU78" s="124" t="s">
        <v>70</v>
      </c>
      <c r="BV78" s="124" t="s">
        <v>71</v>
      </c>
      <c r="BW78" s="124" t="s">
        <v>149</v>
      </c>
      <c r="BX78" s="124" t="s">
        <v>5</v>
      </c>
      <c r="CL78" s="124" t="s">
        <v>19</v>
      </c>
      <c r="CM78" s="124" t="s">
        <v>78</v>
      </c>
    </row>
    <row r="79" s="4" customFormat="1" ht="16.5" customHeight="1">
      <c r="A79" s="125" t="s">
        <v>79</v>
      </c>
      <c r="B79" s="64"/>
      <c r="C79" s="126"/>
      <c r="D79" s="126"/>
      <c r="E79" s="127" t="s">
        <v>150</v>
      </c>
      <c r="F79" s="127"/>
      <c r="G79" s="127"/>
      <c r="H79" s="127"/>
      <c r="I79" s="127"/>
      <c r="J79" s="126"/>
      <c r="K79" s="127" t="s">
        <v>151</v>
      </c>
      <c r="L79" s="127"/>
      <c r="M79" s="127"/>
      <c r="N79" s="127"/>
      <c r="O79" s="127"/>
      <c r="P79" s="127"/>
      <c r="Q79" s="127"/>
      <c r="R79" s="127"/>
      <c r="S79" s="127"/>
      <c r="T79" s="127"/>
      <c r="U79" s="127"/>
      <c r="V79" s="127"/>
      <c r="W79" s="127"/>
      <c r="X79" s="127"/>
      <c r="Y79" s="127"/>
      <c r="Z79" s="127"/>
      <c r="AA79" s="127"/>
      <c r="AB79" s="127"/>
      <c r="AC79" s="127"/>
      <c r="AD79" s="127"/>
      <c r="AE79" s="127"/>
      <c r="AF79" s="127"/>
      <c r="AG79" s="128">
        <f>'04.01 - SO 04.01 - km 0,0...'!J32</f>
        <v>0</v>
      </c>
      <c r="AH79" s="126"/>
      <c r="AI79" s="126"/>
      <c r="AJ79" s="126"/>
      <c r="AK79" s="126"/>
      <c r="AL79" s="126"/>
      <c r="AM79" s="126"/>
      <c r="AN79" s="128">
        <f>SUM(AG79,AT79)</f>
        <v>0</v>
      </c>
      <c r="AO79" s="126"/>
      <c r="AP79" s="126"/>
      <c r="AQ79" s="129" t="s">
        <v>82</v>
      </c>
      <c r="AR79" s="66"/>
      <c r="AS79" s="130">
        <v>0</v>
      </c>
      <c r="AT79" s="131">
        <f>ROUND(SUM(AV79:AW79),2)</f>
        <v>0</v>
      </c>
      <c r="AU79" s="132">
        <f>'04.01 - SO 04.01 - km 0,0...'!P85</f>
        <v>0</v>
      </c>
      <c r="AV79" s="131">
        <f>'04.01 - SO 04.01 - km 0,0...'!J35</f>
        <v>0</v>
      </c>
      <c r="AW79" s="131">
        <f>'04.01 - SO 04.01 - km 0,0...'!J36</f>
        <v>0</v>
      </c>
      <c r="AX79" s="131">
        <f>'04.01 - SO 04.01 - km 0,0...'!J37</f>
        <v>0</v>
      </c>
      <c r="AY79" s="131">
        <f>'04.01 - SO 04.01 - km 0,0...'!J38</f>
        <v>0</v>
      </c>
      <c r="AZ79" s="131">
        <f>'04.01 - SO 04.01 - km 0,0...'!F35</f>
        <v>0</v>
      </c>
      <c r="BA79" s="131">
        <f>'04.01 - SO 04.01 - km 0,0...'!F36</f>
        <v>0</v>
      </c>
      <c r="BB79" s="131">
        <f>'04.01 - SO 04.01 - km 0,0...'!F37</f>
        <v>0</v>
      </c>
      <c r="BC79" s="131">
        <f>'04.01 - SO 04.01 - km 0,0...'!F38</f>
        <v>0</v>
      </c>
      <c r="BD79" s="133">
        <f>'04.01 - SO 04.01 - km 0,0...'!F39</f>
        <v>0</v>
      </c>
      <c r="BE79" s="4"/>
      <c r="BT79" s="134" t="s">
        <v>78</v>
      </c>
      <c r="BV79" s="134" t="s">
        <v>71</v>
      </c>
      <c r="BW79" s="134" t="s">
        <v>152</v>
      </c>
      <c r="BX79" s="134" t="s">
        <v>149</v>
      </c>
      <c r="CL79" s="134" t="s">
        <v>19</v>
      </c>
    </row>
    <row r="80" s="4" customFormat="1" ht="16.5" customHeight="1">
      <c r="A80" s="125" t="s">
        <v>79</v>
      </c>
      <c r="B80" s="64"/>
      <c r="C80" s="126"/>
      <c r="D80" s="126"/>
      <c r="E80" s="127" t="s">
        <v>153</v>
      </c>
      <c r="F80" s="127"/>
      <c r="G80" s="127"/>
      <c r="H80" s="127"/>
      <c r="I80" s="127"/>
      <c r="J80" s="126"/>
      <c r="K80" s="127" t="s">
        <v>154</v>
      </c>
      <c r="L80" s="127"/>
      <c r="M80" s="127"/>
      <c r="N80" s="127"/>
      <c r="O80" s="127"/>
      <c r="P80" s="127"/>
      <c r="Q80" s="127"/>
      <c r="R80" s="127"/>
      <c r="S80" s="127"/>
      <c r="T80" s="127"/>
      <c r="U80" s="127"/>
      <c r="V80" s="127"/>
      <c r="W80" s="127"/>
      <c r="X80" s="127"/>
      <c r="Y80" s="127"/>
      <c r="Z80" s="127"/>
      <c r="AA80" s="127"/>
      <c r="AB80" s="127"/>
      <c r="AC80" s="127"/>
      <c r="AD80" s="127"/>
      <c r="AE80" s="127"/>
      <c r="AF80" s="127"/>
      <c r="AG80" s="128">
        <f>'04.02 - SO 04.02 - km 83,...'!J32</f>
        <v>0</v>
      </c>
      <c r="AH80" s="126"/>
      <c r="AI80" s="126"/>
      <c r="AJ80" s="126"/>
      <c r="AK80" s="126"/>
      <c r="AL80" s="126"/>
      <c r="AM80" s="126"/>
      <c r="AN80" s="128">
        <f>SUM(AG80,AT80)</f>
        <v>0</v>
      </c>
      <c r="AO80" s="126"/>
      <c r="AP80" s="126"/>
      <c r="AQ80" s="129" t="s">
        <v>82</v>
      </c>
      <c r="AR80" s="66"/>
      <c r="AS80" s="130">
        <v>0</v>
      </c>
      <c r="AT80" s="131">
        <f>ROUND(SUM(AV80:AW80),2)</f>
        <v>0</v>
      </c>
      <c r="AU80" s="132">
        <f>'04.02 - SO 04.02 - km 83,...'!P85</f>
        <v>0</v>
      </c>
      <c r="AV80" s="131">
        <f>'04.02 - SO 04.02 - km 83,...'!J35</f>
        <v>0</v>
      </c>
      <c r="AW80" s="131">
        <f>'04.02 - SO 04.02 - km 83,...'!J36</f>
        <v>0</v>
      </c>
      <c r="AX80" s="131">
        <f>'04.02 - SO 04.02 - km 83,...'!J37</f>
        <v>0</v>
      </c>
      <c r="AY80" s="131">
        <f>'04.02 - SO 04.02 - km 83,...'!J38</f>
        <v>0</v>
      </c>
      <c r="AZ80" s="131">
        <f>'04.02 - SO 04.02 - km 83,...'!F35</f>
        <v>0</v>
      </c>
      <c r="BA80" s="131">
        <f>'04.02 - SO 04.02 - km 83,...'!F36</f>
        <v>0</v>
      </c>
      <c r="BB80" s="131">
        <f>'04.02 - SO 04.02 - km 83,...'!F37</f>
        <v>0</v>
      </c>
      <c r="BC80" s="131">
        <f>'04.02 - SO 04.02 - km 83,...'!F38</f>
        <v>0</v>
      </c>
      <c r="BD80" s="133">
        <f>'04.02 - SO 04.02 - km 83,...'!F39</f>
        <v>0</v>
      </c>
      <c r="BE80" s="4"/>
      <c r="BT80" s="134" t="s">
        <v>78</v>
      </c>
      <c r="BV80" s="134" t="s">
        <v>71</v>
      </c>
      <c r="BW80" s="134" t="s">
        <v>155</v>
      </c>
      <c r="BX80" s="134" t="s">
        <v>149</v>
      </c>
      <c r="CL80" s="134" t="s">
        <v>19</v>
      </c>
    </row>
    <row r="81" s="7" customFormat="1" ht="16.5" customHeight="1">
      <c r="A81" s="7"/>
      <c r="B81" s="112"/>
      <c r="C81" s="113"/>
      <c r="D81" s="114" t="s">
        <v>156</v>
      </c>
      <c r="E81" s="114"/>
      <c r="F81" s="114"/>
      <c r="G81" s="114"/>
      <c r="H81" s="114"/>
      <c r="I81" s="115"/>
      <c r="J81" s="114" t="s">
        <v>157</v>
      </c>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6">
        <f>ROUND(SUM(AG82:AG83),2)</f>
        <v>0</v>
      </c>
      <c r="AH81" s="115"/>
      <c r="AI81" s="115"/>
      <c r="AJ81" s="115"/>
      <c r="AK81" s="115"/>
      <c r="AL81" s="115"/>
      <c r="AM81" s="115"/>
      <c r="AN81" s="117">
        <f>SUM(AG81,AT81)</f>
        <v>0</v>
      </c>
      <c r="AO81" s="115"/>
      <c r="AP81" s="115"/>
      <c r="AQ81" s="118" t="s">
        <v>75</v>
      </c>
      <c r="AR81" s="119"/>
      <c r="AS81" s="120">
        <f>ROUND(SUM(AS82:AS83),2)</f>
        <v>0</v>
      </c>
      <c r="AT81" s="121">
        <f>ROUND(SUM(AV81:AW81),2)</f>
        <v>0</v>
      </c>
      <c r="AU81" s="122">
        <f>ROUND(SUM(AU82:AU83),5)</f>
        <v>0</v>
      </c>
      <c r="AV81" s="121">
        <f>ROUND(AZ81*L29,2)</f>
        <v>0</v>
      </c>
      <c r="AW81" s="121">
        <f>ROUND(BA81*L30,2)</f>
        <v>0</v>
      </c>
      <c r="AX81" s="121">
        <f>ROUND(BB81*L29,2)</f>
        <v>0</v>
      </c>
      <c r="AY81" s="121">
        <f>ROUND(BC81*L30,2)</f>
        <v>0</v>
      </c>
      <c r="AZ81" s="121">
        <f>ROUND(SUM(AZ82:AZ83),2)</f>
        <v>0</v>
      </c>
      <c r="BA81" s="121">
        <f>ROUND(SUM(BA82:BA83),2)</f>
        <v>0</v>
      </c>
      <c r="BB81" s="121">
        <f>ROUND(SUM(BB82:BB83),2)</f>
        <v>0</v>
      </c>
      <c r="BC81" s="121">
        <f>ROUND(SUM(BC82:BC83),2)</f>
        <v>0</v>
      </c>
      <c r="BD81" s="123">
        <f>ROUND(SUM(BD82:BD83),2)</f>
        <v>0</v>
      </c>
      <c r="BE81" s="7"/>
      <c r="BS81" s="124" t="s">
        <v>68</v>
      </c>
      <c r="BT81" s="124" t="s">
        <v>76</v>
      </c>
      <c r="BU81" s="124" t="s">
        <v>70</v>
      </c>
      <c r="BV81" s="124" t="s">
        <v>71</v>
      </c>
      <c r="BW81" s="124" t="s">
        <v>158</v>
      </c>
      <c r="BX81" s="124" t="s">
        <v>5</v>
      </c>
      <c r="CL81" s="124" t="s">
        <v>19</v>
      </c>
      <c r="CM81" s="124" t="s">
        <v>78</v>
      </c>
    </row>
    <row r="82" s="4" customFormat="1" ht="16.5" customHeight="1">
      <c r="A82" s="125" t="s">
        <v>79</v>
      </c>
      <c r="B82" s="64"/>
      <c r="C82" s="126"/>
      <c r="D82" s="126"/>
      <c r="E82" s="127" t="s">
        <v>159</v>
      </c>
      <c r="F82" s="127"/>
      <c r="G82" s="127"/>
      <c r="H82" s="127"/>
      <c r="I82" s="127"/>
      <c r="J82" s="126"/>
      <c r="K82" s="127" t="s">
        <v>160</v>
      </c>
      <c r="L82" s="127"/>
      <c r="M82" s="127"/>
      <c r="N82" s="127"/>
      <c r="O82" s="127"/>
      <c r="P82" s="127"/>
      <c r="Q82" s="127"/>
      <c r="R82" s="127"/>
      <c r="S82" s="127"/>
      <c r="T82" s="127"/>
      <c r="U82" s="127"/>
      <c r="V82" s="127"/>
      <c r="W82" s="127"/>
      <c r="X82" s="127"/>
      <c r="Y82" s="127"/>
      <c r="Z82" s="127"/>
      <c r="AA82" s="127"/>
      <c r="AB82" s="127"/>
      <c r="AC82" s="127"/>
      <c r="AD82" s="127"/>
      <c r="AE82" s="127"/>
      <c r="AF82" s="127"/>
      <c r="AG82" s="128">
        <f>'05.01 - SO 05.01 - km 505...'!J32</f>
        <v>0</v>
      </c>
      <c r="AH82" s="126"/>
      <c r="AI82" s="126"/>
      <c r="AJ82" s="126"/>
      <c r="AK82" s="126"/>
      <c r="AL82" s="126"/>
      <c r="AM82" s="126"/>
      <c r="AN82" s="128">
        <f>SUM(AG82,AT82)</f>
        <v>0</v>
      </c>
      <c r="AO82" s="126"/>
      <c r="AP82" s="126"/>
      <c r="AQ82" s="129" t="s">
        <v>82</v>
      </c>
      <c r="AR82" s="66"/>
      <c r="AS82" s="130">
        <v>0</v>
      </c>
      <c r="AT82" s="131">
        <f>ROUND(SUM(AV82:AW82),2)</f>
        <v>0</v>
      </c>
      <c r="AU82" s="132">
        <f>'05.01 - SO 05.01 - km 505...'!P87</f>
        <v>0</v>
      </c>
      <c r="AV82" s="131">
        <f>'05.01 - SO 05.01 - km 505...'!J35</f>
        <v>0</v>
      </c>
      <c r="AW82" s="131">
        <f>'05.01 - SO 05.01 - km 505...'!J36</f>
        <v>0</v>
      </c>
      <c r="AX82" s="131">
        <f>'05.01 - SO 05.01 - km 505...'!J37</f>
        <v>0</v>
      </c>
      <c r="AY82" s="131">
        <f>'05.01 - SO 05.01 - km 505...'!J38</f>
        <v>0</v>
      </c>
      <c r="AZ82" s="131">
        <f>'05.01 - SO 05.01 - km 505...'!F35</f>
        <v>0</v>
      </c>
      <c r="BA82" s="131">
        <f>'05.01 - SO 05.01 - km 505...'!F36</f>
        <v>0</v>
      </c>
      <c r="BB82" s="131">
        <f>'05.01 - SO 05.01 - km 505...'!F37</f>
        <v>0</v>
      </c>
      <c r="BC82" s="131">
        <f>'05.01 - SO 05.01 - km 505...'!F38</f>
        <v>0</v>
      </c>
      <c r="BD82" s="133">
        <f>'05.01 - SO 05.01 - km 505...'!F39</f>
        <v>0</v>
      </c>
      <c r="BE82" s="4"/>
      <c r="BT82" s="134" t="s">
        <v>78</v>
      </c>
      <c r="BV82" s="134" t="s">
        <v>71</v>
      </c>
      <c r="BW82" s="134" t="s">
        <v>161</v>
      </c>
      <c r="BX82" s="134" t="s">
        <v>158</v>
      </c>
      <c r="CL82" s="134" t="s">
        <v>19</v>
      </c>
    </row>
    <row r="83" s="4" customFormat="1" ht="16.5" customHeight="1">
      <c r="A83" s="125" t="s">
        <v>79</v>
      </c>
      <c r="B83" s="64"/>
      <c r="C83" s="126"/>
      <c r="D83" s="126"/>
      <c r="E83" s="127" t="s">
        <v>162</v>
      </c>
      <c r="F83" s="127"/>
      <c r="G83" s="127"/>
      <c r="H83" s="127"/>
      <c r="I83" s="127"/>
      <c r="J83" s="126"/>
      <c r="K83" s="127" t="s">
        <v>163</v>
      </c>
      <c r="L83" s="127"/>
      <c r="M83" s="127"/>
      <c r="N83" s="127"/>
      <c r="O83" s="127"/>
      <c r="P83" s="127"/>
      <c r="Q83" s="127"/>
      <c r="R83" s="127"/>
      <c r="S83" s="127"/>
      <c r="T83" s="127"/>
      <c r="U83" s="127"/>
      <c r="V83" s="127"/>
      <c r="W83" s="127"/>
      <c r="X83" s="127"/>
      <c r="Y83" s="127"/>
      <c r="Z83" s="127"/>
      <c r="AA83" s="127"/>
      <c r="AB83" s="127"/>
      <c r="AC83" s="127"/>
      <c r="AD83" s="127"/>
      <c r="AE83" s="127"/>
      <c r="AF83" s="127"/>
      <c r="AG83" s="128">
        <f>'05.02 - SO 05.02 - Úprava...'!J32</f>
        <v>0</v>
      </c>
      <c r="AH83" s="126"/>
      <c r="AI83" s="126"/>
      <c r="AJ83" s="126"/>
      <c r="AK83" s="126"/>
      <c r="AL83" s="126"/>
      <c r="AM83" s="126"/>
      <c r="AN83" s="128">
        <f>SUM(AG83,AT83)</f>
        <v>0</v>
      </c>
      <c r="AO83" s="126"/>
      <c r="AP83" s="126"/>
      <c r="AQ83" s="129" t="s">
        <v>82</v>
      </c>
      <c r="AR83" s="66"/>
      <c r="AS83" s="130">
        <v>0</v>
      </c>
      <c r="AT83" s="131">
        <f>ROUND(SUM(AV83:AW83),2)</f>
        <v>0</v>
      </c>
      <c r="AU83" s="132">
        <f>'05.02 - SO 05.02 - Úprava...'!P87</f>
        <v>0</v>
      </c>
      <c r="AV83" s="131">
        <f>'05.02 - SO 05.02 - Úprava...'!J35</f>
        <v>0</v>
      </c>
      <c r="AW83" s="131">
        <f>'05.02 - SO 05.02 - Úprava...'!J36</f>
        <v>0</v>
      </c>
      <c r="AX83" s="131">
        <f>'05.02 - SO 05.02 - Úprava...'!J37</f>
        <v>0</v>
      </c>
      <c r="AY83" s="131">
        <f>'05.02 - SO 05.02 - Úprava...'!J38</f>
        <v>0</v>
      </c>
      <c r="AZ83" s="131">
        <f>'05.02 - SO 05.02 - Úprava...'!F35</f>
        <v>0</v>
      </c>
      <c r="BA83" s="131">
        <f>'05.02 - SO 05.02 - Úprava...'!F36</f>
        <v>0</v>
      </c>
      <c r="BB83" s="131">
        <f>'05.02 - SO 05.02 - Úprava...'!F37</f>
        <v>0</v>
      </c>
      <c r="BC83" s="131">
        <f>'05.02 - SO 05.02 - Úprava...'!F38</f>
        <v>0</v>
      </c>
      <c r="BD83" s="133">
        <f>'05.02 - SO 05.02 - Úprava...'!F39</f>
        <v>0</v>
      </c>
      <c r="BE83" s="4"/>
      <c r="BT83" s="134" t="s">
        <v>78</v>
      </c>
      <c r="BV83" s="134" t="s">
        <v>71</v>
      </c>
      <c r="BW83" s="134" t="s">
        <v>164</v>
      </c>
      <c r="BX83" s="134" t="s">
        <v>158</v>
      </c>
      <c r="CL83" s="134" t="s">
        <v>19</v>
      </c>
    </row>
    <row r="84" s="7" customFormat="1" ht="16.5" customHeight="1">
      <c r="A84" s="7"/>
      <c r="B84" s="112"/>
      <c r="C84" s="113"/>
      <c r="D84" s="114" t="s">
        <v>165</v>
      </c>
      <c r="E84" s="114"/>
      <c r="F84" s="114"/>
      <c r="G84" s="114"/>
      <c r="H84" s="114"/>
      <c r="I84" s="115"/>
      <c r="J84" s="114" t="s">
        <v>166</v>
      </c>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6">
        <f>ROUND(SUM(AG85:AG86),2)</f>
        <v>0</v>
      </c>
      <c r="AH84" s="115"/>
      <c r="AI84" s="115"/>
      <c r="AJ84" s="115"/>
      <c r="AK84" s="115"/>
      <c r="AL84" s="115"/>
      <c r="AM84" s="115"/>
      <c r="AN84" s="117">
        <f>SUM(AG84,AT84)</f>
        <v>0</v>
      </c>
      <c r="AO84" s="115"/>
      <c r="AP84" s="115"/>
      <c r="AQ84" s="118" t="s">
        <v>75</v>
      </c>
      <c r="AR84" s="119"/>
      <c r="AS84" s="120">
        <f>ROUND(SUM(AS85:AS86),2)</f>
        <v>0</v>
      </c>
      <c r="AT84" s="121">
        <f>ROUND(SUM(AV84:AW84),2)</f>
        <v>0</v>
      </c>
      <c r="AU84" s="122">
        <f>ROUND(SUM(AU85:AU86),5)</f>
        <v>0</v>
      </c>
      <c r="AV84" s="121">
        <f>ROUND(AZ84*L29,2)</f>
        <v>0</v>
      </c>
      <c r="AW84" s="121">
        <f>ROUND(BA84*L30,2)</f>
        <v>0</v>
      </c>
      <c r="AX84" s="121">
        <f>ROUND(BB84*L29,2)</f>
        <v>0</v>
      </c>
      <c r="AY84" s="121">
        <f>ROUND(BC84*L30,2)</f>
        <v>0</v>
      </c>
      <c r="AZ84" s="121">
        <f>ROUND(SUM(AZ85:AZ86),2)</f>
        <v>0</v>
      </c>
      <c r="BA84" s="121">
        <f>ROUND(SUM(BA85:BA86),2)</f>
        <v>0</v>
      </c>
      <c r="BB84" s="121">
        <f>ROUND(SUM(BB85:BB86),2)</f>
        <v>0</v>
      </c>
      <c r="BC84" s="121">
        <f>ROUND(SUM(BC85:BC86),2)</f>
        <v>0</v>
      </c>
      <c r="BD84" s="123">
        <f>ROUND(SUM(BD85:BD86),2)</f>
        <v>0</v>
      </c>
      <c r="BE84" s="7"/>
      <c r="BS84" s="124" t="s">
        <v>68</v>
      </c>
      <c r="BT84" s="124" t="s">
        <v>76</v>
      </c>
      <c r="BU84" s="124" t="s">
        <v>70</v>
      </c>
      <c r="BV84" s="124" t="s">
        <v>71</v>
      </c>
      <c r="BW84" s="124" t="s">
        <v>167</v>
      </c>
      <c r="BX84" s="124" t="s">
        <v>5</v>
      </c>
      <c r="CL84" s="124" t="s">
        <v>19</v>
      </c>
      <c r="CM84" s="124" t="s">
        <v>78</v>
      </c>
    </row>
    <row r="85" s="4" customFormat="1" ht="23.25" customHeight="1">
      <c r="A85" s="125" t="s">
        <v>79</v>
      </c>
      <c r="B85" s="64"/>
      <c r="C85" s="126"/>
      <c r="D85" s="126"/>
      <c r="E85" s="127" t="s">
        <v>168</v>
      </c>
      <c r="F85" s="127"/>
      <c r="G85" s="127"/>
      <c r="H85" s="127"/>
      <c r="I85" s="127"/>
      <c r="J85" s="126"/>
      <c r="K85" s="127" t="s">
        <v>169</v>
      </c>
      <c r="L85" s="127"/>
      <c r="M85" s="127"/>
      <c r="N85" s="127"/>
      <c r="O85" s="127"/>
      <c r="P85" s="127"/>
      <c r="Q85" s="127"/>
      <c r="R85" s="127"/>
      <c r="S85" s="127"/>
      <c r="T85" s="127"/>
      <c r="U85" s="127"/>
      <c r="V85" s="127"/>
      <c r="W85" s="127"/>
      <c r="X85" s="127"/>
      <c r="Y85" s="127"/>
      <c r="Z85" s="127"/>
      <c r="AA85" s="127"/>
      <c r="AB85" s="127"/>
      <c r="AC85" s="127"/>
      <c r="AD85" s="127"/>
      <c r="AE85" s="127"/>
      <c r="AF85" s="127"/>
      <c r="AG85" s="128">
        <f>'06.01 - SO 06.01 - 2.TK v...'!J32</f>
        <v>0</v>
      </c>
      <c r="AH85" s="126"/>
      <c r="AI85" s="126"/>
      <c r="AJ85" s="126"/>
      <c r="AK85" s="126"/>
      <c r="AL85" s="126"/>
      <c r="AM85" s="126"/>
      <c r="AN85" s="128">
        <f>SUM(AG85,AT85)</f>
        <v>0</v>
      </c>
      <c r="AO85" s="126"/>
      <c r="AP85" s="126"/>
      <c r="AQ85" s="129" t="s">
        <v>82</v>
      </c>
      <c r="AR85" s="66"/>
      <c r="AS85" s="130">
        <v>0</v>
      </c>
      <c r="AT85" s="131">
        <f>ROUND(SUM(AV85:AW85),2)</f>
        <v>0</v>
      </c>
      <c r="AU85" s="132">
        <f>'06.01 - SO 06.01 - 2.TK v...'!P87</f>
        <v>0</v>
      </c>
      <c r="AV85" s="131">
        <f>'06.01 - SO 06.01 - 2.TK v...'!J35</f>
        <v>0</v>
      </c>
      <c r="AW85" s="131">
        <f>'06.01 - SO 06.01 - 2.TK v...'!J36</f>
        <v>0</v>
      </c>
      <c r="AX85" s="131">
        <f>'06.01 - SO 06.01 - 2.TK v...'!J37</f>
        <v>0</v>
      </c>
      <c r="AY85" s="131">
        <f>'06.01 - SO 06.01 - 2.TK v...'!J38</f>
        <v>0</v>
      </c>
      <c r="AZ85" s="131">
        <f>'06.01 - SO 06.01 - 2.TK v...'!F35</f>
        <v>0</v>
      </c>
      <c r="BA85" s="131">
        <f>'06.01 - SO 06.01 - 2.TK v...'!F36</f>
        <v>0</v>
      </c>
      <c r="BB85" s="131">
        <f>'06.01 - SO 06.01 - 2.TK v...'!F37</f>
        <v>0</v>
      </c>
      <c r="BC85" s="131">
        <f>'06.01 - SO 06.01 - 2.TK v...'!F38</f>
        <v>0</v>
      </c>
      <c r="BD85" s="133">
        <f>'06.01 - SO 06.01 - 2.TK v...'!F39</f>
        <v>0</v>
      </c>
      <c r="BE85" s="4"/>
      <c r="BT85" s="134" t="s">
        <v>78</v>
      </c>
      <c r="BV85" s="134" t="s">
        <v>71</v>
      </c>
      <c r="BW85" s="134" t="s">
        <v>170</v>
      </c>
      <c r="BX85" s="134" t="s">
        <v>167</v>
      </c>
      <c r="CL85" s="134" t="s">
        <v>19</v>
      </c>
    </row>
    <row r="86" s="4" customFormat="1" ht="16.5" customHeight="1">
      <c r="A86" s="125" t="s">
        <v>79</v>
      </c>
      <c r="B86" s="64"/>
      <c r="C86" s="126"/>
      <c r="D86" s="126"/>
      <c r="E86" s="127" t="s">
        <v>171</v>
      </c>
      <c r="F86" s="127"/>
      <c r="G86" s="127"/>
      <c r="H86" s="127"/>
      <c r="I86" s="127"/>
      <c r="J86" s="126"/>
      <c r="K86" s="127" t="s">
        <v>172</v>
      </c>
      <c r="L86" s="127"/>
      <c r="M86" s="127"/>
      <c r="N86" s="127"/>
      <c r="O86" s="127"/>
      <c r="P86" s="127"/>
      <c r="Q86" s="127"/>
      <c r="R86" s="127"/>
      <c r="S86" s="127"/>
      <c r="T86" s="127"/>
      <c r="U86" s="127"/>
      <c r="V86" s="127"/>
      <c r="W86" s="127"/>
      <c r="X86" s="127"/>
      <c r="Y86" s="127"/>
      <c r="Z86" s="127"/>
      <c r="AA86" s="127"/>
      <c r="AB86" s="127"/>
      <c r="AC86" s="127"/>
      <c r="AD86" s="127"/>
      <c r="AE86" s="127"/>
      <c r="AF86" s="127"/>
      <c r="AG86" s="128">
        <f>'06.02 - SO 06.02 - Úprava...'!J32</f>
        <v>0</v>
      </c>
      <c r="AH86" s="126"/>
      <c r="AI86" s="126"/>
      <c r="AJ86" s="126"/>
      <c r="AK86" s="126"/>
      <c r="AL86" s="126"/>
      <c r="AM86" s="126"/>
      <c r="AN86" s="128">
        <f>SUM(AG86,AT86)</f>
        <v>0</v>
      </c>
      <c r="AO86" s="126"/>
      <c r="AP86" s="126"/>
      <c r="AQ86" s="129" t="s">
        <v>82</v>
      </c>
      <c r="AR86" s="66"/>
      <c r="AS86" s="130">
        <v>0</v>
      </c>
      <c r="AT86" s="131">
        <f>ROUND(SUM(AV86:AW86),2)</f>
        <v>0</v>
      </c>
      <c r="AU86" s="132">
        <f>'06.02 - SO 06.02 - Úprava...'!P85</f>
        <v>0</v>
      </c>
      <c r="AV86" s="131">
        <f>'06.02 - SO 06.02 - Úprava...'!J35</f>
        <v>0</v>
      </c>
      <c r="AW86" s="131">
        <f>'06.02 - SO 06.02 - Úprava...'!J36</f>
        <v>0</v>
      </c>
      <c r="AX86" s="131">
        <f>'06.02 - SO 06.02 - Úprava...'!J37</f>
        <v>0</v>
      </c>
      <c r="AY86" s="131">
        <f>'06.02 - SO 06.02 - Úprava...'!J38</f>
        <v>0</v>
      </c>
      <c r="AZ86" s="131">
        <f>'06.02 - SO 06.02 - Úprava...'!F35</f>
        <v>0</v>
      </c>
      <c r="BA86" s="131">
        <f>'06.02 - SO 06.02 - Úprava...'!F36</f>
        <v>0</v>
      </c>
      <c r="BB86" s="131">
        <f>'06.02 - SO 06.02 - Úprava...'!F37</f>
        <v>0</v>
      </c>
      <c r="BC86" s="131">
        <f>'06.02 - SO 06.02 - Úprava...'!F38</f>
        <v>0</v>
      </c>
      <c r="BD86" s="133">
        <f>'06.02 - SO 06.02 - Úprava...'!F39</f>
        <v>0</v>
      </c>
      <c r="BE86" s="4"/>
      <c r="BT86" s="134" t="s">
        <v>78</v>
      </c>
      <c r="BV86" s="134" t="s">
        <v>71</v>
      </c>
      <c r="BW86" s="134" t="s">
        <v>173</v>
      </c>
      <c r="BX86" s="134" t="s">
        <v>167</v>
      </c>
      <c r="CL86" s="134" t="s">
        <v>19</v>
      </c>
    </row>
    <row r="87" s="7" customFormat="1" ht="24.75" customHeight="1">
      <c r="A87" s="125" t="s">
        <v>79</v>
      </c>
      <c r="B87" s="112"/>
      <c r="C87" s="113"/>
      <c r="D87" s="114" t="s">
        <v>174</v>
      </c>
      <c r="E87" s="114"/>
      <c r="F87" s="114"/>
      <c r="G87" s="114"/>
      <c r="H87" s="114"/>
      <c r="I87" s="115"/>
      <c r="J87" s="114" t="s">
        <v>175</v>
      </c>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7">
        <f>'07 - Materiál dodávaný ob...'!J30</f>
        <v>0</v>
      </c>
      <c r="AH87" s="115"/>
      <c r="AI87" s="115"/>
      <c r="AJ87" s="115"/>
      <c r="AK87" s="115"/>
      <c r="AL87" s="115"/>
      <c r="AM87" s="115"/>
      <c r="AN87" s="117">
        <f>SUM(AG87,AT87)</f>
        <v>0</v>
      </c>
      <c r="AO87" s="115"/>
      <c r="AP87" s="115"/>
      <c r="AQ87" s="118" t="s">
        <v>75</v>
      </c>
      <c r="AR87" s="119"/>
      <c r="AS87" s="120">
        <v>0</v>
      </c>
      <c r="AT87" s="121">
        <f>ROUND(SUM(AV87:AW87),2)</f>
        <v>0</v>
      </c>
      <c r="AU87" s="122">
        <f>'07 - Materiál dodávaný ob...'!P79</f>
        <v>0</v>
      </c>
      <c r="AV87" s="121">
        <f>'07 - Materiál dodávaný ob...'!J33</f>
        <v>0</v>
      </c>
      <c r="AW87" s="121">
        <f>'07 - Materiál dodávaný ob...'!J34</f>
        <v>0</v>
      </c>
      <c r="AX87" s="121">
        <f>'07 - Materiál dodávaný ob...'!J35</f>
        <v>0</v>
      </c>
      <c r="AY87" s="121">
        <f>'07 - Materiál dodávaný ob...'!J36</f>
        <v>0</v>
      </c>
      <c r="AZ87" s="121">
        <f>'07 - Materiál dodávaný ob...'!F33</f>
        <v>0</v>
      </c>
      <c r="BA87" s="121">
        <f>'07 - Materiál dodávaný ob...'!F34</f>
        <v>0</v>
      </c>
      <c r="BB87" s="121">
        <f>'07 - Materiál dodávaný ob...'!F35</f>
        <v>0</v>
      </c>
      <c r="BC87" s="121">
        <f>'07 - Materiál dodávaný ob...'!F36</f>
        <v>0</v>
      </c>
      <c r="BD87" s="123">
        <f>'07 - Materiál dodávaný ob...'!F37</f>
        <v>0</v>
      </c>
      <c r="BE87" s="7"/>
      <c r="BT87" s="124" t="s">
        <v>76</v>
      </c>
      <c r="BV87" s="124" t="s">
        <v>71</v>
      </c>
      <c r="BW87" s="124" t="s">
        <v>176</v>
      </c>
      <c r="BX87" s="124" t="s">
        <v>5</v>
      </c>
      <c r="CL87" s="124" t="s">
        <v>19</v>
      </c>
      <c r="CM87" s="124" t="s">
        <v>78</v>
      </c>
    </row>
    <row r="88" s="7" customFormat="1" ht="16.5" customHeight="1">
      <c r="A88" s="125" t="s">
        <v>79</v>
      </c>
      <c r="B88" s="112"/>
      <c r="C88" s="113"/>
      <c r="D88" s="114" t="s">
        <v>177</v>
      </c>
      <c r="E88" s="114"/>
      <c r="F88" s="114"/>
      <c r="G88" s="114"/>
      <c r="H88" s="114"/>
      <c r="I88" s="115"/>
      <c r="J88" s="114" t="s">
        <v>178</v>
      </c>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7">
        <f>'08 - VRN'!J30</f>
        <v>0</v>
      </c>
      <c r="AH88" s="115"/>
      <c r="AI88" s="115"/>
      <c r="AJ88" s="115"/>
      <c r="AK88" s="115"/>
      <c r="AL88" s="115"/>
      <c r="AM88" s="115"/>
      <c r="AN88" s="117">
        <f>SUM(AG88,AT88)</f>
        <v>0</v>
      </c>
      <c r="AO88" s="115"/>
      <c r="AP88" s="115"/>
      <c r="AQ88" s="118" t="s">
        <v>75</v>
      </c>
      <c r="AR88" s="119"/>
      <c r="AS88" s="135">
        <v>0</v>
      </c>
      <c r="AT88" s="136">
        <f>ROUND(SUM(AV88:AW88),2)</f>
        <v>0</v>
      </c>
      <c r="AU88" s="137">
        <f>'08 - VRN'!P79</f>
        <v>0</v>
      </c>
      <c r="AV88" s="136">
        <f>'08 - VRN'!J33</f>
        <v>0</v>
      </c>
      <c r="AW88" s="136">
        <f>'08 - VRN'!J34</f>
        <v>0</v>
      </c>
      <c r="AX88" s="136">
        <f>'08 - VRN'!J35</f>
        <v>0</v>
      </c>
      <c r="AY88" s="136">
        <f>'08 - VRN'!J36</f>
        <v>0</v>
      </c>
      <c r="AZ88" s="136">
        <f>'08 - VRN'!F33</f>
        <v>0</v>
      </c>
      <c r="BA88" s="136">
        <f>'08 - VRN'!F34</f>
        <v>0</v>
      </c>
      <c r="BB88" s="136">
        <f>'08 - VRN'!F35</f>
        <v>0</v>
      </c>
      <c r="BC88" s="136">
        <f>'08 - VRN'!F36</f>
        <v>0</v>
      </c>
      <c r="BD88" s="138">
        <f>'08 - VRN'!F37</f>
        <v>0</v>
      </c>
      <c r="BE88" s="7"/>
      <c r="BT88" s="124" t="s">
        <v>76</v>
      </c>
      <c r="BV88" s="124" t="s">
        <v>71</v>
      </c>
      <c r="BW88" s="124" t="s">
        <v>179</v>
      </c>
      <c r="BX88" s="124" t="s">
        <v>5</v>
      </c>
      <c r="CL88" s="124" t="s">
        <v>19</v>
      </c>
      <c r="CM88" s="124" t="s">
        <v>78</v>
      </c>
    </row>
    <row r="89" s="2" customFormat="1" ht="30" customHeight="1">
      <c r="A89" s="39"/>
      <c r="B89" s="40"/>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c r="AL89" s="41"/>
      <c r="AM89" s="41"/>
      <c r="AN89" s="41"/>
      <c r="AO89" s="41"/>
      <c r="AP89" s="41"/>
      <c r="AQ89" s="41"/>
      <c r="AR89" s="45"/>
      <c r="AS89" s="39"/>
      <c r="AT89" s="39"/>
      <c r="AU89" s="39"/>
      <c r="AV89" s="39"/>
      <c r="AW89" s="39"/>
      <c r="AX89" s="39"/>
      <c r="AY89" s="39"/>
      <c r="AZ89" s="39"/>
      <c r="BA89" s="39"/>
      <c r="BB89" s="39"/>
      <c r="BC89" s="39"/>
      <c r="BD89" s="39"/>
      <c r="BE89" s="39"/>
    </row>
    <row r="90" s="2" customFormat="1" ht="6.96" customHeight="1">
      <c r="A90" s="39"/>
      <c r="B90" s="60"/>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45"/>
      <c r="AS90" s="39"/>
      <c r="AT90" s="39"/>
      <c r="AU90" s="39"/>
      <c r="AV90" s="39"/>
      <c r="AW90" s="39"/>
      <c r="AX90" s="39"/>
      <c r="AY90" s="39"/>
      <c r="AZ90" s="39"/>
      <c r="BA90" s="39"/>
      <c r="BB90" s="39"/>
      <c r="BC90" s="39"/>
      <c r="BD90" s="39"/>
      <c r="BE90" s="39"/>
    </row>
  </sheetData>
  <sheetProtection sheet="1" formatColumns="0" formatRows="0" objects="1" scenarios="1" spinCount="100000" saltValue="dj2S0xTioHfbkXnm/jS5PiOGNpibidysFll4Gx8TPHJLivhqh79ciImrpZ+RrUEUnu2o52Mc9YDYxoVrEdbq0g==" hashValue="2RAbyvLFq1duDp98JL7WbX+gib1GYZGFjHxwSOep2twQpkRuhdhBX7SbvHhq3wYWcOJU6eUMWbn5I6KSOBJvZQ==" algorithmName="SHA-512" password="CC35"/>
  <mergeCells count="17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N61:AP61"/>
    <mergeCell ref="AN62:AP62"/>
    <mergeCell ref="AG62:AM62"/>
    <mergeCell ref="AN63:AP63"/>
    <mergeCell ref="AG63:AM63"/>
    <mergeCell ref="AN64:AP64"/>
    <mergeCell ref="AG64:AM64"/>
    <mergeCell ref="AN65:AP65"/>
    <mergeCell ref="AG65:AM65"/>
    <mergeCell ref="AN66:AP66"/>
    <mergeCell ref="AG66:AM66"/>
    <mergeCell ref="AN67:AP67"/>
    <mergeCell ref="AG67:AM67"/>
    <mergeCell ref="AG68:AM68"/>
    <mergeCell ref="AN68:AP68"/>
    <mergeCell ref="AN69:AP69"/>
    <mergeCell ref="AG69:AM69"/>
    <mergeCell ref="AN70:AP70"/>
    <mergeCell ref="AG70:AM70"/>
    <mergeCell ref="AN71:AP71"/>
    <mergeCell ref="AG71:AM71"/>
    <mergeCell ref="AG72:AM72"/>
    <mergeCell ref="AN72:AP72"/>
    <mergeCell ref="AG73:AM73"/>
    <mergeCell ref="AN73:AP73"/>
    <mergeCell ref="AN74:AP74"/>
    <mergeCell ref="AG74:AM74"/>
    <mergeCell ref="AG75:AM75"/>
    <mergeCell ref="AN75:AP75"/>
    <mergeCell ref="AG76:AM76"/>
    <mergeCell ref="AN76:AP76"/>
    <mergeCell ref="AN77:AP77"/>
    <mergeCell ref="AG77:AM77"/>
    <mergeCell ref="AN78:AP78"/>
    <mergeCell ref="AG78:AM78"/>
    <mergeCell ref="AN79:AP79"/>
    <mergeCell ref="AG79:AM79"/>
    <mergeCell ref="AN80:AP80"/>
    <mergeCell ref="AG80:AM80"/>
    <mergeCell ref="AG81:AM81"/>
    <mergeCell ref="AN81:AP81"/>
    <mergeCell ref="AN82:AP82"/>
    <mergeCell ref="AG82:AM82"/>
    <mergeCell ref="AN83:AP83"/>
    <mergeCell ref="AG83:AM83"/>
    <mergeCell ref="AN84:AP84"/>
    <mergeCell ref="AG84:AM84"/>
    <mergeCell ref="AN85:AP85"/>
    <mergeCell ref="AG85:AM85"/>
    <mergeCell ref="AN86:AP86"/>
    <mergeCell ref="AG86:AM86"/>
    <mergeCell ref="AN87:AP87"/>
    <mergeCell ref="AG87:AM87"/>
    <mergeCell ref="AN88:AP88"/>
    <mergeCell ref="AG88:AM88"/>
    <mergeCell ref="L45:AO45"/>
    <mergeCell ref="I52:AF52"/>
    <mergeCell ref="C52:G52"/>
    <mergeCell ref="J55:AF55"/>
    <mergeCell ref="D55:H55"/>
    <mergeCell ref="K56:AF56"/>
    <mergeCell ref="E56:I56"/>
    <mergeCell ref="K57:AF57"/>
    <mergeCell ref="E57:I57"/>
    <mergeCell ref="K58:AF58"/>
    <mergeCell ref="E58:I58"/>
    <mergeCell ref="E59:I59"/>
    <mergeCell ref="K59:AF59"/>
    <mergeCell ref="K60:AF60"/>
    <mergeCell ref="E60:I60"/>
    <mergeCell ref="E61:I61"/>
    <mergeCell ref="K61:AF61"/>
    <mergeCell ref="K62:AF62"/>
    <mergeCell ref="E62:I62"/>
    <mergeCell ref="K63:AF63"/>
    <mergeCell ref="E63:I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N58:AP58"/>
    <mergeCell ref="AG58:AM58"/>
    <mergeCell ref="AN59:AP59"/>
    <mergeCell ref="AG59:AM59"/>
    <mergeCell ref="AN60:AP60"/>
    <mergeCell ref="AG60:AM60"/>
    <mergeCell ref="AG54:AM54"/>
    <mergeCell ref="AN54:AP54"/>
    <mergeCell ref="E64:I64"/>
    <mergeCell ref="K64:AF64"/>
    <mergeCell ref="E65:I65"/>
    <mergeCell ref="K65:AF65"/>
    <mergeCell ref="E66:I66"/>
    <mergeCell ref="K66:AF66"/>
    <mergeCell ref="K67:AF67"/>
    <mergeCell ref="E67:I67"/>
    <mergeCell ref="K68:AF68"/>
    <mergeCell ref="E68:I68"/>
    <mergeCell ref="D69:H69"/>
    <mergeCell ref="J69:AF69"/>
    <mergeCell ref="K70:AF70"/>
    <mergeCell ref="E70:I70"/>
    <mergeCell ref="K71:AF71"/>
    <mergeCell ref="E71:I71"/>
    <mergeCell ref="J72:AF72"/>
    <mergeCell ref="D72:H72"/>
    <mergeCell ref="K73:AF73"/>
    <mergeCell ref="E73:I73"/>
    <mergeCell ref="E74:I74"/>
    <mergeCell ref="K74:AF74"/>
    <mergeCell ref="K75:AF75"/>
    <mergeCell ref="E75:I75"/>
    <mergeCell ref="K76:AF76"/>
    <mergeCell ref="E76:I76"/>
    <mergeCell ref="K77:AF77"/>
    <mergeCell ref="E77:I77"/>
    <mergeCell ref="J78:AF78"/>
    <mergeCell ref="D78:H78"/>
    <mergeCell ref="E79:I79"/>
    <mergeCell ref="K79:AF79"/>
    <mergeCell ref="E80:I80"/>
    <mergeCell ref="K80:AF80"/>
    <mergeCell ref="D81:H81"/>
    <mergeCell ref="J81:AF81"/>
    <mergeCell ref="E82:I82"/>
    <mergeCell ref="K82:AF82"/>
    <mergeCell ref="E83:I83"/>
    <mergeCell ref="K83:AF83"/>
    <mergeCell ref="D84:H84"/>
    <mergeCell ref="J84:AF84"/>
    <mergeCell ref="E85:I85"/>
    <mergeCell ref="K85:AF85"/>
    <mergeCell ref="E86:I86"/>
    <mergeCell ref="K86:AF86"/>
    <mergeCell ref="D87:H87"/>
    <mergeCell ref="J87:AF87"/>
    <mergeCell ref="D88:H88"/>
    <mergeCell ref="J88:AF88"/>
  </mergeCells>
  <hyperlinks>
    <hyperlink ref="A56" location="'01.01 - SO 01.01 - km 385...'!C2" display="/"/>
    <hyperlink ref="A57" location="'01.02 - SO 01.02 - km 386...'!C2" display="/"/>
    <hyperlink ref="A58" location="'01.03 - SO 01.03 –  km 40...'!C2" display="/"/>
    <hyperlink ref="A59" location="'01.04 - SO 01.04 –  km 40...'!C2" display="/"/>
    <hyperlink ref="A60" location="'01.05 - SO 01.05 –  km 40...'!C2" display="/"/>
    <hyperlink ref="A61" location="'01.06 - SO 01.06 – km 410...'!C2" display="/"/>
    <hyperlink ref="A62" location="'01.07 - SO 01.07 – km 410...'!C2" display="/"/>
    <hyperlink ref="A63" location="'01.08 - SO 01.08 - km 416...'!C2" display="/"/>
    <hyperlink ref="A64" location="'01.09 - SO 01.09 - km 419...'!C2" display="/"/>
    <hyperlink ref="A65" location="'01.10 - SO 01.10 - km 420...'!C2" display="/"/>
    <hyperlink ref="A66" location="'01.11 - SO 01.11 - km 415...'!C2" display="/"/>
    <hyperlink ref="A67" location="'01.12 - SO 01.12 - km 416...'!C2" display="/"/>
    <hyperlink ref="A68" location="'01.13 - SO 01.13 - km 420...'!C2" display="/"/>
    <hyperlink ref="A70" location="'02.01 - SO - 02.01 - km 4...'!C2" display="/"/>
    <hyperlink ref="A71" location="'02.02 - SO - 02.02 - km 4...'!C2" display="/"/>
    <hyperlink ref="A73" location="'03.01 - SO 03.01 - km 9,9...'!C2" display="/"/>
    <hyperlink ref="A74" location="'03.02 - SO 03.02 - km 9,9...'!C2" display="/"/>
    <hyperlink ref="A75" location="'03.03 - SO 03.03 - km 1,8...'!C2" display="/"/>
    <hyperlink ref="A76" location="'03.04 - SO 03.04 - km 3,9...'!C2" display="/"/>
    <hyperlink ref="A77" location="'03.05 - SO 03.05 - km 0,4...'!C2" display="/"/>
    <hyperlink ref="A79" location="'04.01 - SO 04.01 - km 0,0...'!C2" display="/"/>
    <hyperlink ref="A80" location="'04.02 - SO 04.02 - km 83,...'!C2" display="/"/>
    <hyperlink ref="A82" location="'05.01 - SO 05.01 - km 505...'!C2" display="/"/>
    <hyperlink ref="A83" location="'05.02 - SO 05.02 - Úprava...'!C2" display="/"/>
    <hyperlink ref="A85" location="'06.01 - SO 06.01 - 2.TK v...'!C2" display="/"/>
    <hyperlink ref="A86" location="'06.02 - SO 06.02 - Úprava...'!C2" display="/"/>
    <hyperlink ref="A87" location="'07 - Materiál dodávaný ob...'!C2" display="/"/>
    <hyperlink ref="A88" location="'08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637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ROUND((SUM(BE85:BE113)),  2)</f>
        <v>0</v>
      </c>
      <c r="G35" s="39"/>
      <c r="H35" s="39"/>
      <c r="I35" s="158">
        <v>0.20999999999999999</v>
      </c>
      <c r="J35" s="157">
        <f>ROUND(((SUM(BE85:BE113))*I35),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ROUND((SUM(BF85:BF113)),  2)</f>
        <v>0</v>
      </c>
      <c r="G36" s="39"/>
      <c r="H36" s="39"/>
      <c r="I36" s="158">
        <v>0.14999999999999999</v>
      </c>
      <c r="J36" s="157">
        <f>ROUND(((SUM(BF85:BF113))*I36),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ROUND((SUM(BG85:BG113)),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ROUND((SUM(BH85:BH113)),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ROUND((SUM(BI85:BI113)),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01.09 - SO 01.09 - km 419,120 - 419,345</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01.09 - SO 01.09 - km 419,120 - 419,345</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SUM(P86:P113)</f>
        <v>0</v>
      </c>
      <c r="Q85" s="97"/>
      <c r="R85" s="195">
        <f>SUM(R86:R113)</f>
        <v>0.23104000000000002</v>
      </c>
      <c r="S85" s="97"/>
      <c r="T85" s="196">
        <f>SUM(T86:T113)</f>
        <v>0</v>
      </c>
      <c r="U85" s="39"/>
      <c r="V85" s="39"/>
      <c r="W85" s="39"/>
      <c r="X85" s="39"/>
      <c r="Y85" s="39"/>
      <c r="Z85" s="39"/>
      <c r="AA85" s="39"/>
      <c r="AB85" s="39"/>
      <c r="AC85" s="39"/>
      <c r="AD85" s="39"/>
      <c r="AE85" s="39"/>
      <c r="AT85" s="18" t="s">
        <v>68</v>
      </c>
      <c r="AU85" s="18" t="s">
        <v>188</v>
      </c>
      <c r="BK85" s="197">
        <f>SUM(BK86:BK113)</f>
        <v>0</v>
      </c>
    </row>
    <row r="86" s="2" customFormat="1" ht="49.05" customHeight="1">
      <c r="A86" s="39"/>
      <c r="B86" s="40"/>
      <c r="C86" s="214" t="s">
        <v>76</v>
      </c>
      <c r="D86" s="214" t="s">
        <v>209</v>
      </c>
      <c r="E86" s="215" t="s">
        <v>210</v>
      </c>
      <c r="F86" s="216" t="s">
        <v>211</v>
      </c>
      <c r="G86" s="217" t="s">
        <v>212</v>
      </c>
      <c r="H86" s="218">
        <v>14</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638</v>
      </c>
    </row>
    <row r="87" s="2" customFormat="1" ht="114.9" customHeight="1">
      <c r="A87" s="39"/>
      <c r="B87" s="40"/>
      <c r="C87" s="214" t="s">
        <v>78</v>
      </c>
      <c r="D87" s="214" t="s">
        <v>209</v>
      </c>
      <c r="E87" s="215" t="s">
        <v>639</v>
      </c>
      <c r="F87" s="216" t="s">
        <v>640</v>
      </c>
      <c r="G87" s="217" t="s">
        <v>217</v>
      </c>
      <c r="H87" s="218">
        <v>225</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641</v>
      </c>
    </row>
    <row r="88" s="13" customFormat="1">
      <c r="A88" s="13"/>
      <c r="B88" s="228"/>
      <c r="C88" s="229"/>
      <c r="D88" s="230" t="s">
        <v>219</v>
      </c>
      <c r="E88" s="231" t="s">
        <v>19</v>
      </c>
      <c r="F88" s="232" t="s">
        <v>642</v>
      </c>
      <c r="G88" s="229"/>
      <c r="H88" s="233">
        <v>225</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76</v>
      </c>
      <c r="AY88" s="239" t="s">
        <v>206</v>
      </c>
    </row>
    <row r="89" s="2" customFormat="1" ht="111.75" customHeight="1">
      <c r="A89" s="39"/>
      <c r="B89" s="40"/>
      <c r="C89" s="214" t="s">
        <v>221</v>
      </c>
      <c r="D89" s="214" t="s">
        <v>209</v>
      </c>
      <c r="E89" s="215" t="s">
        <v>643</v>
      </c>
      <c r="F89" s="216" t="s">
        <v>644</v>
      </c>
      <c r="G89" s="217" t="s">
        <v>217</v>
      </c>
      <c r="H89" s="218">
        <v>10</v>
      </c>
      <c r="I89" s="219"/>
      <c r="J89" s="220">
        <f>ROUND(I89*H89,2)</f>
        <v>0</v>
      </c>
      <c r="K89" s="221"/>
      <c r="L89" s="45"/>
      <c r="M89" s="222" t="s">
        <v>19</v>
      </c>
      <c r="N89" s="223" t="s">
        <v>40</v>
      </c>
      <c r="O89" s="85"/>
      <c r="P89" s="224">
        <f>O89*H89</f>
        <v>0</v>
      </c>
      <c r="Q89" s="224">
        <v>0</v>
      </c>
      <c r="R89" s="224">
        <f>Q89*H89</f>
        <v>0</v>
      </c>
      <c r="S89" s="224">
        <v>0</v>
      </c>
      <c r="T89" s="225">
        <f>S89*H89</f>
        <v>0</v>
      </c>
      <c r="U89" s="39"/>
      <c r="V89" s="39"/>
      <c r="W89" s="39"/>
      <c r="X89" s="39"/>
      <c r="Y89" s="39"/>
      <c r="Z89" s="39"/>
      <c r="AA89" s="39"/>
      <c r="AB89" s="39"/>
      <c r="AC89" s="39"/>
      <c r="AD89" s="39"/>
      <c r="AE89" s="39"/>
      <c r="AR89" s="226" t="s">
        <v>213</v>
      </c>
      <c r="AT89" s="226" t="s">
        <v>209</v>
      </c>
      <c r="AU89" s="226" t="s">
        <v>69</v>
      </c>
      <c r="AY89" s="18" t="s">
        <v>206</v>
      </c>
      <c r="BE89" s="227">
        <f>IF(N89="základní",J89,0)</f>
        <v>0</v>
      </c>
      <c r="BF89" s="227">
        <f>IF(N89="snížená",J89,0)</f>
        <v>0</v>
      </c>
      <c r="BG89" s="227">
        <f>IF(N89="zákl. přenesená",J89,0)</f>
        <v>0</v>
      </c>
      <c r="BH89" s="227">
        <f>IF(N89="sníž. přenesená",J89,0)</f>
        <v>0</v>
      </c>
      <c r="BI89" s="227">
        <f>IF(N89="nulová",J89,0)</f>
        <v>0</v>
      </c>
      <c r="BJ89" s="18" t="s">
        <v>76</v>
      </c>
      <c r="BK89" s="227">
        <f>ROUND(I89*H89,2)</f>
        <v>0</v>
      </c>
      <c r="BL89" s="18" t="s">
        <v>213</v>
      </c>
      <c r="BM89" s="226" t="s">
        <v>645</v>
      </c>
    </row>
    <row r="90" s="2" customFormat="1" ht="66.75" customHeight="1">
      <c r="A90" s="39"/>
      <c r="B90" s="40"/>
      <c r="C90" s="214" t="s">
        <v>213</v>
      </c>
      <c r="D90" s="214" t="s">
        <v>209</v>
      </c>
      <c r="E90" s="215" t="s">
        <v>241</v>
      </c>
      <c r="F90" s="216" t="s">
        <v>242</v>
      </c>
      <c r="G90" s="217" t="s">
        <v>212</v>
      </c>
      <c r="H90" s="218">
        <v>760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646</v>
      </c>
    </row>
    <row r="91" s="2" customFormat="1" ht="24.15" customHeight="1">
      <c r="A91" s="39"/>
      <c r="B91" s="40"/>
      <c r="C91" s="240" t="s">
        <v>207</v>
      </c>
      <c r="D91" s="240" t="s">
        <v>226</v>
      </c>
      <c r="E91" s="241" t="s">
        <v>512</v>
      </c>
      <c r="F91" s="242" t="s">
        <v>513</v>
      </c>
      <c r="G91" s="243" t="s">
        <v>212</v>
      </c>
      <c r="H91" s="244">
        <v>760</v>
      </c>
      <c r="I91" s="245"/>
      <c r="J91" s="246">
        <f>ROUND(I91*H91,2)</f>
        <v>0</v>
      </c>
      <c r="K91" s="247"/>
      <c r="L91" s="248"/>
      <c r="M91" s="249" t="s">
        <v>19</v>
      </c>
      <c r="N91" s="250" t="s">
        <v>40</v>
      </c>
      <c r="O91" s="85"/>
      <c r="P91" s="224">
        <f>O91*H91</f>
        <v>0</v>
      </c>
      <c r="Q91" s="224">
        <v>0.00018000000000000001</v>
      </c>
      <c r="R91" s="224">
        <f>Q91*H91</f>
        <v>0.13680000000000001</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647</v>
      </c>
    </row>
    <row r="92" s="2" customFormat="1" ht="78" customHeight="1">
      <c r="A92" s="39"/>
      <c r="B92" s="40"/>
      <c r="C92" s="214" t="s">
        <v>235</v>
      </c>
      <c r="D92" s="214" t="s">
        <v>209</v>
      </c>
      <c r="E92" s="215" t="s">
        <v>515</v>
      </c>
      <c r="F92" s="216" t="s">
        <v>516</v>
      </c>
      <c r="G92" s="217" t="s">
        <v>212</v>
      </c>
      <c r="H92" s="218">
        <v>76</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648</v>
      </c>
    </row>
    <row r="93" s="2" customFormat="1" ht="24.15" customHeight="1">
      <c r="A93" s="39"/>
      <c r="B93" s="40"/>
      <c r="C93" s="240" t="s">
        <v>240</v>
      </c>
      <c r="D93" s="240" t="s">
        <v>226</v>
      </c>
      <c r="E93" s="241" t="s">
        <v>518</v>
      </c>
      <c r="F93" s="242" t="s">
        <v>519</v>
      </c>
      <c r="G93" s="243" t="s">
        <v>212</v>
      </c>
      <c r="H93" s="244">
        <v>76</v>
      </c>
      <c r="I93" s="245"/>
      <c r="J93" s="246">
        <f>ROUND(I93*H93,2)</f>
        <v>0</v>
      </c>
      <c r="K93" s="247"/>
      <c r="L93" s="248"/>
      <c r="M93" s="249" t="s">
        <v>19</v>
      </c>
      <c r="N93" s="250" t="s">
        <v>40</v>
      </c>
      <c r="O93" s="85"/>
      <c r="P93" s="224">
        <f>O93*H93</f>
        <v>0</v>
      </c>
      <c r="Q93" s="224">
        <v>0.0010499999999999999</v>
      </c>
      <c r="R93" s="224">
        <f>Q93*H93</f>
        <v>0.079799999999999996</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649</v>
      </c>
    </row>
    <row r="94" s="2" customFormat="1" ht="66.75" customHeight="1">
      <c r="A94" s="39"/>
      <c r="B94" s="40"/>
      <c r="C94" s="214" t="s">
        <v>229</v>
      </c>
      <c r="D94" s="214" t="s">
        <v>209</v>
      </c>
      <c r="E94" s="215" t="s">
        <v>521</v>
      </c>
      <c r="F94" s="216" t="s">
        <v>522</v>
      </c>
      <c r="G94" s="217" t="s">
        <v>212</v>
      </c>
      <c r="H94" s="218">
        <v>152</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650</v>
      </c>
    </row>
    <row r="95" s="13" customFormat="1">
      <c r="A95" s="13"/>
      <c r="B95" s="228"/>
      <c r="C95" s="229"/>
      <c r="D95" s="230" t="s">
        <v>219</v>
      </c>
      <c r="E95" s="231" t="s">
        <v>19</v>
      </c>
      <c r="F95" s="232" t="s">
        <v>651</v>
      </c>
      <c r="G95" s="229"/>
      <c r="H95" s="233">
        <v>152</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16.5" customHeight="1">
      <c r="A96" s="39"/>
      <c r="B96" s="40"/>
      <c r="C96" s="240" t="s">
        <v>247</v>
      </c>
      <c r="D96" s="240" t="s">
        <v>226</v>
      </c>
      <c r="E96" s="241" t="s">
        <v>525</v>
      </c>
      <c r="F96" s="242" t="s">
        <v>526</v>
      </c>
      <c r="G96" s="243" t="s">
        <v>212</v>
      </c>
      <c r="H96" s="244">
        <v>76</v>
      </c>
      <c r="I96" s="245"/>
      <c r="J96" s="246">
        <f>ROUND(I96*H96,2)</f>
        <v>0</v>
      </c>
      <c r="K96" s="247"/>
      <c r="L96" s="248"/>
      <c r="M96" s="249" t="s">
        <v>19</v>
      </c>
      <c r="N96" s="250" t="s">
        <v>40</v>
      </c>
      <c r="O96" s="85"/>
      <c r="P96" s="224">
        <f>O96*H96</f>
        <v>0</v>
      </c>
      <c r="Q96" s="224">
        <v>2.0000000000000002E-05</v>
      </c>
      <c r="R96" s="224">
        <f>Q96*H96</f>
        <v>0.0015200000000000001</v>
      </c>
      <c r="S96" s="224">
        <v>0</v>
      </c>
      <c r="T96" s="225">
        <f>S96*H96</f>
        <v>0</v>
      </c>
      <c r="U96" s="39"/>
      <c r="V96" s="39"/>
      <c r="W96" s="39"/>
      <c r="X96" s="39"/>
      <c r="Y96" s="39"/>
      <c r="Z96" s="39"/>
      <c r="AA96" s="39"/>
      <c r="AB96" s="39"/>
      <c r="AC96" s="39"/>
      <c r="AD96" s="39"/>
      <c r="AE96" s="39"/>
      <c r="AR96" s="226" t="s">
        <v>229</v>
      </c>
      <c r="AT96" s="226" t="s">
        <v>226</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652</v>
      </c>
    </row>
    <row r="97" s="2" customFormat="1" ht="16.5" customHeight="1">
      <c r="A97" s="39"/>
      <c r="B97" s="40"/>
      <c r="C97" s="240" t="s">
        <v>251</v>
      </c>
      <c r="D97" s="240" t="s">
        <v>226</v>
      </c>
      <c r="E97" s="241" t="s">
        <v>528</v>
      </c>
      <c r="F97" s="242" t="s">
        <v>529</v>
      </c>
      <c r="G97" s="243" t="s">
        <v>212</v>
      </c>
      <c r="H97" s="244">
        <v>76</v>
      </c>
      <c r="I97" s="245"/>
      <c r="J97" s="246">
        <f>ROUND(I97*H97,2)</f>
        <v>0</v>
      </c>
      <c r="K97" s="247"/>
      <c r="L97" s="248"/>
      <c r="M97" s="249" t="s">
        <v>19</v>
      </c>
      <c r="N97" s="250" t="s">
        <v>40</v>
      </c>
      <c r="O97" s="85"/>
      <c r="P97" s="224">
        <f>O97*H97</f>
        <v>0</v>
      </c>
      <c r="Q97" s="224">
        <v>0.00017000000000000001</v>
      </c>
      <c r="R97" s="224">
        <f>Q97*H97</f>
        <v>0.012920000000000001</v>
      </c>
      <c r="S97" s="224">
        <v>0</v>
      </c>
      <c r="T97" s="225">
        <f>S97*H97</f>
        <v>0</v>
      </c>
      <c r="U97" s="39"/>
      <c r="V97" s="39"/>
      <c r="W97" s="39"/>
      <c r="X97" s="39"/>
      <c r="Y97" s="39"/>
      <c r="Z97" s="39"/>
      <c r="AA97" s="39"/>
      <c r="AB97" s="39"/>
      <c r="AC97" s="39"/>
      <c r="AD97" s="39"/>
      <c r="AE97" s="39"/>
      <c r="AR97" s="226" t="s">
        <v>229</v>
      </c>
      <c r="AT97" s="226" t="s">
        <v>226</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653</v>
      </c>
    </row>
    <row r="98" s="2" customFormat="1" ht="114.9" customHeight="1">
      <c r="A98" s="39"/>
      <c r="B98" s="40"/>
      <c r="C98" s="214" t="s">
        <v>255</v>
      </c>
      <c r="D98" s="214" t="s">
        <v>209</v>
      </c>
      <c r="E98" s="215" t="s">
        <v>582</v>
      </c>
      <c r="F98" s="216" t="s">
        <v>583</v>
      </c>
      <c r="G98" s="217" t="s">
        <v>258</v>
      </c>
      <c r="H98" s="218">
        <v>7</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654</v>
      </c>
    </row>
    <row r="99" s="2" customFormat="1" ht="90" customHeight="1">
      <c r="A99" s="39"/>
      <c r="B99" s="40"/>
      <c r="C99" s="214" t="s">
        <v>260</v>
      </c>
      <c r="D99" s="214" t="s">
        <v>209</v>
      </c>
      <c r="E99" s="215" t="s">
        <v>273</v>
      </c>
      <c r="F99" s="216" t="s">
        <v>274</v>
      </c>
      <c r="G99" s="217" t="s">
        <v>258</v>
      </c>
      <c r="H99" s="218">
        <v>2</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655</v>
      </c>
    </row>
    <row r="100" s="2" customFormat="1" ht="101.25" customHeight="1">
      <c r="A100" s="39"/>
      <c r="B100" s="40"/>
      <c r="C100" s="214" t="s">
        <v>264</v>
      </c>
      <c r="D100" s="214" t="s">
        <v>209</v>
      </c>
      <c r="E100" s="215" t="s">
        <v>656</v>
      </c>
      <c r="F100" s="216" t="s">
        <v>657</v>
      </c>
      <c r="G100" s="217" t="s">
        <v>217</v>
      </c>
      <c r="H100" s="218">
        <v>650</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658</v>
      </c>
    </row>
    <row r="101" s="13" customFormat="1">
      <c r="A101" s="13"/>
      <c r="B101" s="228"/>
      <c r="C101" s="229"/>
      <c r="D101" s="230" t="s">
        <v>219</v>
      </c>
      <c r="E101" s="231" t="s">
        <v>19</v>
      </c>
      <c r="F101" s="232" t="s">
        <v>659</v>
      </c>
      <c r="G101" s="229"/>
      <c r="H101" s="233">
        <v>650</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69</v>
      </c>
      <c r="AV101" s="13" t="s">
        <v>78</v>
      </c>
      <c r="AW101" s="13" t="s">
        <v>31</v>
      </c>
      <c r="AX101" s="13" t="s">
        <v>76</v>
      </c>
      <c r="AY101" s="239" t="s">
        <v>206</v>
      </c>
    </row>
    <row r="102" s="2" customFormat="1" ht="55.5" customHeight="1">
      <c r="A102" s="39"/>
      <c r="B102" s="40"/>
      <c r="C102" s="214" t="s">
        <v>268</v>
      </c>
      <c r="D102" s="214" t="s">
        <v>209</v>
      </c>
      <c r="E102" s="215" t="s">
        <v>366</v>
      </c>
      <c r="F102" s="216" t="s">
        <v>367</v>
      </c>
      <c r="G102" s="217" t="s">
        <v>212</v>
      </c>
      <c r="H102" s="218">
        <v>7</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660</v>
      </c>
    </row>
    <row r="103" s="2" customFormat="1" ht="24.15" customHeight="1">
      <c r="A103" s="39"/>
      <c r="B103" s="40"/>
      <c r="C103" s="214" t="s">
        <v>8</v>
      </c>
      <c r="D103" s="214" t="s">
        <v>209</v>
      </c>
      <c r="E103" s="215" t="s">
        <v>369</v>
      </c>
      <c r="F103" s="216" t="s">
        <v>370</v>
      </c>
      <c r="G103" s="217" t="s">
        <v>212</v>
      </c>
      <c r="H103" s="218">
        <v>7</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661</v>
      </c>
    </row>
    <row r="104" s="2" customFormat="1" ht="128.55" customHeight="1">
      <c r="A104" s="39"/>
      <c r="B104" s="40"/>
      <c r="C104" s="214" t="s">
        <v>276</v>
      </c>
      <c r="D104" s="214" t="s">
        <v>209</v>
      </c>
      <c r="E104" s="215" t="s">
        <v>323</v>
      </c>
      <c r="F104" s="216" t="s">
        <v>324</v>
      </c>
      <c r="G104" s="217" t="s">
        <v>302</v>
      </c>
      <c r="H104" s="218">
        <v>0.095000000000000001</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662</v>
      </c>
    </row>
    <row r="105" s="14" customFormat="1">
      <c r="A105" s="14"/>
      <c r="B105" s="251"/>
      <c r="C105" s="252"/>
      <c r="D105" s="230" t="s">
        <v>219</v>
      </c>
      <c r="E105" s="253" t="s">
        <v>19</v>
      </c>
      <c r="F105" s="254" t="s">
        <v>558</v>
      </c>
      <c r="G105" s="252"/>
      <c r="H105" s="253" t="s">
        <v>19</v>
      </c>
      <c r="I105" s="255"/>
      <c r="J105" s="252"/>
      <c r="K105" s="252"/>
      <c r="L105" s="256"/>
      <c r="M105" s="257"/>
      <c r="N105" s="258"/>
      <c r="O105" s="258"/>
      <c r="P105" s="258"/>
      <c r="Q105" s="258"/>
      <c r="R105" s="258"/>
      <c r="S105" s="258"/>
      <c r="T105" s="259"/>
      <c r="U105" s="14"/>
      <c r="V105" s="14"/>
      <c r="W105" s="14"/>
      <c r="X105" s="14"/>
      <c r="Y105" s="14"/>
      <c r="Z105" s="14"/>
      <c r="AA105" s="14"/>
      <c r="AB105" s="14"/>
      <c r="AC105" s="14"/>
      <c r="AD105" s="14"/>
      <c r="AE105" s="14"/>
      <c r="AT105" s="260" t="s">
        <v>219</v>
      </c>
      <c r="AU105" s="260" t="s">
        <v>69</v>
      </c>
      <c r="AV105" s="14" t="s">
        <v>76</v>
      </c>
      <c r="AW105" s="14" t="s">
        <v>31</v>
      </c>
      <c r="AX105" s="14" t="s">
        <v>69</v>
      </c>
      <c r="AY105" s="260" t="s">
        <v>206</v>
      </c>
    </row>
    <row r="106" s="13" customFormat="1">
      <c r="A106" s="13"/>
      <c r="B106" s="228"/>
      <c r="C106" s="229"/>
      <c r="D106" s="230" t="s">
        <v>219</v>
      </c>
      <c r="E106" s="231" t="s">
        <v>19</v>
      </c>
      <c r="F106" s="232" t="s">
        <v>663</v>
      </c>
      <c r="G106" s="229"/>
      <c r="H106" s="233">
        <v>0.095000000000000001</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128.55" customHeight="1">
      <c r="A107" s="39"/>
      <c r="B107" s="40"/>
      <c r="C107" s="214" t="s">
        <v>281</v>
      </c>
      <c r="D107" s="214" t="s">
        <v>209</v>
      </c>
      <c r="E107" s="215" t="s">
        <v>329</v>
      </c>
      <c r="F107" s="216" t="s">
        <v>330</v>
      </c>
      <c r="G107" s="217" t="s">
        <v>302</v>
      </c>
      <c r="H107" s="218">
        <v>0.13700000000000001</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664</v>
      </c>
    </row>
    <row r="108" s="14" customFormat="1">
      <c r="A108" s="14"/>
      <c r="B108" s="251"/>
      <c r="C108" s="252"/>
      <c r="D108" s="230" t="s">
        <v>219</v>
      </c>
      <c r="E108" s="253" t="s">
        <v>19</v>
      </c>
      <c r="F108" s="254" t="s">
        <v>332</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665</v>
      </c>
      <c r="G109" s="229"/>
      <c r="H109" s="233">
        <v>0.13700000000000001</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76</v>
      </c>
      <c r="AY109" s="239" t="s">
        <v>206</v>
      </c>
    </row>
    <row r="110" s="2" customFormat="1" ht="90" customHeight="1">
      <c r="A110" s="39"/>
      <c r="B110" s="40"/>
      <c r="C110" s="214" t="s">
        <v>285</v>
      </c>
      <c r="D110" s="214" t="s">
        <v>209</v>
      </c>
      <c r="E110" s="215" t="s">
        <v>335</v>
      </c>
      <c r="F110" s="216" t="s">
        <v>336</v>
      </c>
      <c r="G110" s="217" t="s">
        <v>302</v>
      </c>
      <c r="H110" s="218">
        <v>0.13700000000000001</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666</v>
      </c>
    </row>
    <row r="111" s="2" customFormat="1" ht="156.75" customHeight="1">
      <c r="A111" s="39"/>
      <c r="B111" s="40"/>
      <c r="C111" s="214" t="s">
        <v>290</v>
      </c>
      <c r="D111" s="214" t="s">
        <v>209</v>
      </c>
      <c r="E111" s="215" t="s">
        <v>339</v>
      </c>
      <c r="F111" s="216" t="s">
        <v>340</v>
      </c>
      <c r="G111" s="217" t="s">
        <v>302</v>
      </c>
      <c r="H111" s="218">
        <v>0.23200000000000001</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667</v>
      </c>
    </row>
    <row r="112" s="14" customFormat="1">
      <c r="A112" s="14"/>
      <c r="B112" s="251"/>
      <c r="C112" s="252"/>
      <c r="D112" s="230" t="s">
        <v>219</v>
      </c>
      <c r="E112" s="253" t="s">
        <v>19</v>
      </c>
      <c r="F112" s="254" t="s">
        <v>564</v>
      </c>
      <c r="G112" s="252"/>
      <c r="H112" s="253" t="s">
        <v>19</v>
      </c>
      <c r="I112" s="255"/>
      <c r="J112" s="252"/>
      <c r="K112" s="252"/>
      <c r="L112" s="256"/>
      <c r="M112" s="257"/>
      <c r="N112" s="258"/>
      <c r="O112" s="258"/>
      <c r="P112" s="258"/>
      <c r="Q112" s="258"/>
      <c r="R112" s="258"/>
      <c r="S112" s="258"/>
      <c r="T112" s="259"/>
      <c r="U112" s="14"/>
      <c r="V112" s="14"/>
      <c r="W112" s="14"/>
      <c r="X112" s="14"/>
      <c r="Y112" s="14"/>
      <c r="Z112" s="14"/>
      <c r="AA112" s="14"/>
      <c r="AB112" s="14"/>
      <c r="AC112" s="14"/>
      <c r="AD112" s="14"/>
      <c r="AE112" s="14"/>
      <c r="AT112" s="260" t="s">
        <v>219</v>
      </c>
      <c r="AU112" s="260" t="s">
        <v>69</v>
      </c>
      <c r="AV112" s="14" t="s">
        <v>76</v>
      </c>
      <c r="AW112" s="14" t="s">
        <v>31</v>
      </c>
      <c r="AX112" s="14" t="s">
        <v>69</v>
      </c>
      <c r="AY112" s="260" t="s">
        <v>206</v>
      </c>
    </row>
    <row r="113" s="13" customFormat="1">
      <c r="A113" s="13"/>
      <c r="B113" s="228"/>
      <c r="C113" s="229"/>
      <c r="D113" s="230" t="s">
        <v>219</v>
      </c>
      <c r="E113" s="231" t="s">
        <v>19</v>
      </c>
      <c r="F113" s="232" t="s">
        <v>668</v>
      </c>
      <c r="G113" s="229"/>
      <c r="H113" s="233">
        <v>0.23200000000000001</v>
      </c>
      <c r="I113" s="234"/>
      <c r="J113" s="229"/>
      <c r="K113" s="229"/>
      <c r="L113" s="235"/>
      <c r="M113" s="272"/>
      <c r="N113" s="273"/>
      <c r="O113" s="273"/>
      <c r="P113" s="273"/>
      <c r="Q113" s="273"/>
      <c r="R113" s="273"/>
      <c r="S113" s="273"/>
      <c r="T113" s="274"/>
      <c r="U113" s="13"/>
      <c r="V113" s="13"/>
      <c r="W113" s="13"/>
      <c r="X113" s="13"/>
      <c r="Y113" s="13"/>
      <c r="Z113" s="13"/>
      <c r="AA113" s="13"/>
      <c r="AB113" s="13"/>
      <c r="AC113" s="13"/>
      <c r="AD113" s="13"/>
      <c r="AE113" s="13"/>
      <c r="AT113" s="239" t="s">
        <v>219</v>
      </c>
      <c r="AU113" s="239" t="s">
        <v>69</v>
      </c>
      <c r="AV113" s="13" t="s">
        <v>78</v>
      </c>
      <c r="AW113" s="13" t="s">
        <v>31</v>
      </c>
      <c r="AX113" s="13" t="s">
        <v>76</v>
      </c>
      <c r="AY113" s="239" t="s">
        <v>206</v>
      </c>
    </row>
    <row r="114" s="2" customFormat="1" ht="6.96" customHeight="1">
      <c r="A114" s="39"/>
      <c r="B114" s="60"/>
      <c r="C114" s="61"/>
      <c r="D114" s="61"/>
      <c r="E114" s="61"/>
      <c r="F114" s="61"/>
      <c r="G114" s="61"/>
      <c r="H114" s="61"/>
      <c r="I114" s="61"/>
      <c r="J114" s="61"/>
      <c r="K114" s="61"/>
      <c r="L114" s="45"/>
      <c r="M114" s="39"/>
      <c r="O114" s="39"/>
      <c r="P114" s="39"/>
      <c r="Q114" s="39"/>
      <c r="R114" s="39"/>
      <c r="S114" s="39"/>
      <c r="T114" s="39"/>
      <c r="U114" s="39"/>
      <c r="V114" s="39"/>
      <c r="W114" s="39"/>
      <c r="X114" s="39"/>
      <c r="Y114" s="39"/>
      <c r="Z114" s="39"/>
      <c r="AA114" s="39"/>
      <c r="AB114" s="39"/>
      <c r="AC114" s="39"/>
      <c r="AD114" s="39"/>
      <c r="AE114" s="39"/>
    </row>
  </sheetData>
  <sheetProtection sheet="1" autoFilter="0" formatColumns="0" formatRows="0" objects="1" scenarios="1" spinCount="100000" saltValue="lmDIPDzLVdzvzWiRsp8zorvtOngnvugOwtXD8BoojdRZ7VF/KpSgK4nZgUWOzJYgZ1GRKcGgUpA62gb34FvIOA==" hashValue="oWCNRXYmdof4obAvuXhcA1mPrSZuYvs3fu8oqAYYa0AChbTMKDiZ3+ZbR7kWsQ1UrbxYQFiS3NxPtZuNammEZg==" algorithmName="SHA-512" password="CC35"/>
  <autoFilter ref="C84:K11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669</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ROUND((SUM(BE85:BE130)),  2)</f>
        <v>0</v>
      </c>
      <c r="G35" s="39"/>
      <c r="H35" s="39"/>
      <c r="I35" s="158">
        <v>0.20999999999999999</v>
      </c>
      <c r="J35" s="157">
        <f>ROUND(((SUM(BE85:BE130))*I35),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ROUND((SUM(BF85:BF130)),  2)</f>
        <v>0</v>
      </c>
      <c r="G36" s="39"/>
      <c r="H36" s="39"/>
      <c r="I36" s="158">
        <v>0.14999999999999999</v>
      </c>
      <c r="J36" s="157">
        <f>ROUND(((SUM(BF85:BF130))*I36),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ROUND((SUM(BG85:BG130)),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ROUND((SUM(BH85:BH130)),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ROUND((SUM(BI85:BI130)),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01.10 - SO 01.10 - km 420,270 - 420,450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01.10 - SO 01.10 - km 420,270 - 420,450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SUM(P86:P130)</f>
        <v>0</v>
      </c>
      <c r="Q85" s="97"/>
      <c r="R85" s="195">
        <f>SUM(R86:R130)</f>
        <v>0.22227000000000002</v>
      </c>
      <c r="S85" s="97"/>
      <c r="T85" s="196">
        <f>SUM(T86:T130)</f>
        <v>0</v>
      </c>
      <c r="U85" s="39"/>
      <c r="V85" s="39"/>
      <c r="W85" s="39"/>
      <c r="X85" s="39"/>
      <c r="Y85" s="39"/>
      <c r="Z85" s="39"/>
      <c r="AA85" s="39"/>
      <c r="AB85" s="39"/>
      <c r="AC85" s="39"/>
      <c r="AD85" s="39"/>
      <c r="AE85" s="39"/>
      <c r="AT85" s="18" t="s">
        <v>68</v>
      </c>
      <c r="AU85" s="18" t="s">
        <v>188</v>
      </c>
      <c r="BK85" s="197">
        <f>SUM(BK86:BK130)</f>
        <v>0</v>
      </c>
    </row>
    <row r="86" s="2" customFormat="1" ht="49.05" customHeight="1">
      <c r="A86" s="39"/>
      <c r="B86" s="40"/>
      <c r="C86" s="214" t="s">
        <v>76</v>
      </c>
      <c r="D86" s="214" t="s">
        <v>209</v>
      </c>
      <c r="E86" s="215" t="s">
        <v>210</v>
      </c>
      <c r="F86" s="216" t="s">
        <v>211</v>
      </c>
      <c r="G86" s="217" t="s">
        <v>212</v>
      </c>
      <c r="H86" s="218">
        <v>12</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670</v>
      </c>
    </row>
    <row r="87" s="2" customFormat="1" ht="114.9" customHeight="1">
      <c r="A87" s="39"/>
      <c r="B87" s="40"/>
      <c r="C87" s="214" t="s">
        <v>78</v>
      </c>
      <c r="D87" s="214" t="s">
        <v>209</v>
      </c>
      <c r="E87" s="215" t="s">
        <v>215</v>
      </c>
      <c r="F87" s="216" t="s">
        <v>216</v>
      </c>
      <c r="G87" s="217" t="s">
        <v>217</v>
      </c>
      <c r="H87" s="218">
        <v>360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671</v>
      </c>
    </row>
    <row r="88" s="13" customFormat="1">
      <c r="A88" s="13"/>
      <c r="B88" s="228"/>
      <c r="C88" s="229"/>
      <c r="D88" s="230" t="s">
        <v>219</v>
      </c>
      <c r="E88" s="231" t="s">
        <v>19</v>
      </c>
      <c r="F88" s="232" t="s">
        <v>672</v>
      </c>
      <c r="G88" s="229"/>
      <c r="H88" s="233">
        <v>360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360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666</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673</v>
      </c>
    </row>
    <row r="91" s="2" customFormat="1" ht="21.75" customHeight="1">
      <c r="A91" s="39"/>
      <c r="B91" s="40"/>
      <c r="C91" s="240" t="s">
        <v>213</v>
      </c>
      <c r="D91" s="240" t="s">
        <v>226</v>
      </c>
      <c r="E91" s="241" t="s">
        <v>244</v>
      </c>
      <c r="F91" s="242" t="s">
        <v>245</v>
      </c>
      <c r="G91" s="243" t="s">
        <v>212</v>
      </c>
      <c r="H91" s="244">
        <v>666</v>
      </c>
      <c r="I91" s="245"/>
      <c r="J91" s="246">
        <f>ROUND(I91*H91,2)</f>
        <v>0</v>
      </c>
      <c r="K91" s="247"/>
      <c r="L91" s="248"/>
      <c r="M91" s="249" t="s">
        <v>19</v>
      </c>
      <c r="N91" s="250" t="s">
        <v>40</v>
      </c>
      <c r="O91" s="85"/>
      <c r="P91" s="224">
        <f>O91*H91</f>
        <v>0</v>
      </c>
      <c r="Q91" s="224">
        <v>0.00021000000000000001</v>
      </c>
      <c r="R91" s="224">
        <f>Q91*H91</f>
        <v>0.13986000000000001</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674</v>
      </c>
    </row>
    <row r="92" s="2" customFormat="1" ht="78" customHeight="1">
      <c r="A92" s="39"/>
      <c r="B92" s="40"/>
      <c r="C92" s="214" t="s">
        <v>207</v>
      </c>
      <c r="D92" s="214" t="s">
        <v>209</v>
      </c>
      <c r="E92" s="215" t="s">
        <v>248</v>
      </c>
      <c r="F92" s="216" t="s">
        <v>249</v>
      </c>
      <c r="G92" s="217" t="s">
        <v>212</v>
      </c>
      <c r="H92" s="218">
        <v>67</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675</v>
      </c>
    </row>
    <row r="93" s="2" customFormat="1" ht="24.15" customHeight="1">
      <c r="A93" s="39"/>
      <c r="B93" s="40"/>
      <c r="C93" s="240" t="s">
        <v>235</v>
      </c>
      <c r="D93" s="240" t="s">
        <v>226</v>
      </c>
      <c r="E93" s="241" t="s">
        <v>252</v>
      </c>
      <c r="F93" s="242" t="s">
        <v>253</v>
      </c>
      <c r="G93" s="243" t="s">
        <v>212</v>
      </c>
      <c r="H93" s="244">
        <v>67</v>
      </c>
      <c r="I93" s="245"/>
      <c r="J93" s="246">
        <f>ROUND(I93*H93,2)</f>
        <v>0</v>
      </c>
      <c r="K93" s="247"/>
      <c r="L93" s="248"/>
      <c r="M93" s="249" t="s">
        <v>19</v>
      </c>
      <c r="N93" s="250" t="s">
        <v>40</v>
      </c>
      <c r="O93" s="85"/>
      <c r="P93" s="224">
        <f>O93*H93</f>
        <v>0</v>
      </c>
      <c r="Q93" s="224">
        <v>0.00123</v>
      </c>
      <c r="R93" s="224">
        <f>Q93*H93</f>
        <v>0.082409999999999997</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676</v>
      </c>
    </row>
    <row r="94" s="2" customFormat="1" ht="114.9" customHeight="1">
      <c r="A94" s="39"/>
      <c r="B94" s="40"/>
      <c r="C94" s="214" t="s">
        <v>240</v>
      </c>
      <c r="D94" s="214" t="s">
        <v>209</v>
      </c>
      <c r="E94" s="215" t="s">
        <v>265</v>
      </c>
      <c r="F94" s="216" t="s">
        <v>266</v>
      </c>
      <c r="G94" s="217" t="s">
        <v>258</v>
      </c>
      <c r="H94" s="218">
        <v>2</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677</v>
      </c>
    </row>
    <row r="95" s="2" customFormat="1" ht="114.9" customHeight="1">
      <c r="A95" s="39"/>
      <c r="B95" s="40"/>
      <c r="C95" s="214" t="s">
        <v>229</v>
      </c>
      <c r="D95" s="214" t="s">
        <v>209</v>
      </c>
      <c r="E95" s="215" t="s">
        <v>359</v>
      </c>
      <c r="F95" s="216" t="s">
        <v>360</v>
      </c>
      <c r="G95" s="217" t="s">
        <v>258</v>
      </c>
      <c r="H95" s="218">
        <v>1</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678</v>
      </c>
    </row>
    <row r="96" s="2" customFormat="1" ht="114.9" customHeight="1">
      <c r="A96" s="39"/>
      <c r="B96" s="40"/>
      <c r="C96" s="214" t="s">
        <v>247</v>
      </c>
      <c r="D96" s="214" t="s">
        <v>209</v>
      </c>
      <c r="E96" s="215" t="s">
        <v>256</v>
      </c>
      <c r="F96" s="216" t="s">
        <v>257</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679</v>
      </c>
    </row>
    <row r="97" s="2" customFormat="1" ht="142.2" customHeight="1">
      <c r="A97" s="39"/>
      <c r="B97" s="40"/>
      <c r="C97" s="214" t="s">
        <v>251</v>
      </c>
      <c r="D97" s="214" t="s">
        <v>209</v>
      </c>
      <c r="E97" s="215" t="s">
        <v>261</v>
      </c>
      <c r="F97" s="216" t="s">
        <v>262</v>
      </c>
      <c r="G97" s="217" t="s">
        <v>258</v>
      </c>
      <c r="H97" s="218">
        <v>1</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680</v>
      </c>
    </row>
    <row r="98" s="2" customFormat="1" ht="90" customHeight="1">
      <c r="A98" s="39"/>
      <c r="B98" s="40"/>
      <c r="C98" s="214" t="s">
        <v>255</v>
      </c>
      <c r="D98" s="214" t="s">
        <v>209</v>
      </c>
      <c r="E98" s="215" t="s">
        <v>273</v>
      </c>
      <c r="F98" s="216" t="s">
        <v>274</v>
      </c>
      <c r="G98" s="217" t="s">
        <v>258</v>
      </c>
      <c r="H98" s="218">
        <v>2</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681</v>
      </c>
    </row>
    <row r="99" s="2" customFormat="1" ht="101.25" customHeight="1">
      <c r="A99" s="39"/>
      <c r="B99" s="40"/>
      <c r="C99" s="214" t="s">
        <v>260</v>
      </c>
      <c r="D99" s="214" t="s">
        <v>209</v>
      </c>
      <c r="E99" s="215" t="s">
        <v>269</v>
      </c>
      <c r="F99" s="216" t="s">
        <v>270</v>
      </c>
      <c r="G99" s="217" t="s">
        <v>217</v>
      </c>
      <c r="H99" s="218">
        <v>560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682</v>
      </c>
    </row>
    <row r="100" s="13" customFormat="1">
      <c r="A100" s="13"/>
      <c r="B100" s="228"/>
      <c r="C100" s="229"/>
      <c r="D100" s="230" t="s">
        <v>219</v>
      </c>
      <c r="E100" s="231" t="s">
        <v>19</v>
      </c>
      <c r="F100" s="232" t="s">
        <v>683</v>
      </c>
      <c r="G100" s="229"/>
      <c r="H100" s="233">
        <v>560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55.5" customHeight="1">
      <c r="A101" s="39"/>
      <c r="B101" s="40"/>
      <c r="C101" s="214" t="s">
        <v>264</v>
      </c>
      <c r="D101" s="214" t="s">
        <v>209</v>
      </c>
      <c r="E101" s="215" t="s">
        <v>366</v>
      </c>
      <c r="F101" s="216" t="s">
        <v>367</v>
      </c>
      <c r="G101" s="217" t="s">
        <v>212</v>
      </c>
      <c r="H101" s="218">
        <v>4</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684</v>
      </c>
    </row>
    <row r="102" s="2" customFormat="1" ht="24.15" customHeight="1">
      <c r="A102" s="39"/>
      <c r="B102" s="40"/>
      <c r="C102" s="214" t="s">
        <v>268</v>
      </c>
      <c r="D102" s="214" t="s">
        <v>209</v>
      </c>
      <c r="E102" s="215" t="s">
        <v>369</v>
      </c>
      <c r="F102" s="216" t="s">
        <v>370</v>
      </c>
      <c r="G102" s="217" t="s">
        <v>212</v>
      </c>
      <c r="H102" s="218">
        <v>4</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685</v>
      </c>
    </row>
    <row r="103" s="2" customFormat="1" ht="49.05" customHeight="1">
      <c r="A103" s="39"/>
      <c r="B103" s="40"/>
      <c r="C103" s="214" t="s">
        <v>8</v>
      </c>
      <c r="D103" s="214" t="s">
        <v>209</v>
      </c>
      <c r="E103" s="215" t="s">
        <v>291</v>
      </c>
      <c r="F103" s="216" t="s">
        <v>292</v>
      </c>
      <c r="G103" s="217" t="s">
        <v>212</v>
      </c>
      <c r="H103" s="218">
        <v>36</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686</v>
      </c>
    </row>
    <row r="104" s="2" customFormat="1" ht="24.15" customHeight="1">
      <c r="A104" s="39"/>
      <c r="B104" s="40"/>
      <c r="C104" s="214" t="s">
        <v>276</v>
      </c>
      <c r="D104" s="214" t="s">
        <v>209</v>
      </c>
      <c r="E104" s="215" t="s">
        <v>295</v>
      </c>
      <c r="F104" s="216" t="s">
        <v>296</v>
      </c>
      <c r="G104" s="217" t="s">
        <v>297</v>
      </c>
      <c r="H104" s="218">
        <v>8.5999999999999996</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687</v>
      </c>
    </row>
    <row r="105" s="13" customFormat="1">
      <c r="A105" s="13"/>
      <c r="B105" s="228"/>
      <c r="C105" s="229"/>
      <c r="D105" s="230" t="s">
        <v>219</v>
      </c>
      <c r="E105" s="231" t="s">
        <v>19</v>
      </c>
      <c r="F105" s="232" t="s">
        <v>688</v>
      </c>
      <c r="G105" s="229"/>
      <c r="H105" s="233">
        <v>8.5999999999999996</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44.25" customHeight="1">
      <c r="A106" s="39"/>
      <c r="B106" s="40"/>
      <c r="C106" s="214" t="s">
        <v>281</v>
      </c>
      <c r="D106" s="214" t="s">
        <v>209</v>
      </c>
      <c r="E106" s="215" t="s">
        <v>300</v>
      </c>
      <c r="F106" s="216" t="s">
        <v>301</v>
      </c>
      <c r="G106" s="217" t="s">
        <v>302</v>
      </c>
      <c r="H106" s="218">
        <v>10.861000000000001</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689</v>
      </c>
    </row>
    <row r="107" s="14" customFormat="1">
      <c r="A107" s="14"/>
      <c r="B107" s="251"/>
      <c r="C107" s="252"/>
      <c r="D107" s="230" t="s">
        <v>219</v>
      </c>
      <c r="E107" s="253" t="s">
        <v>19</v>
      </c>
      <c r="F107" s="254" t="s">
        <v>304</v>
      </c>
      <c r="G107" s="252"/>
      <c r="H107" s="253" t="s">
        <v>19</v>
      </c>
      <c r="I107" s="255"/>
      <c r="J107" s="252"/>
      <c r="K107" s="252"/>
      <c r="L107" s="256"/>
      <c r="M107" s="257"/>
      <c r="N107" s="258"/>
      <c r="O107" s="258"/>
      <c r="P107" s="258"/>
      <c r="Q107" s="258"/>
      <c r="R107" s="258"/>
      <c r="S107" s="258"/>
      <c r="T107" s="259"/>
      <c r="U107" s="14"/>
      <c r="V107" s="14"/>
      <c r="W107" s="14"/>
      <c r="X107" s="14"/>
      <c r="Y107" s="14"/>
      <c r="Z107" s="14"/>
      <c r="AA107" s="14"/>
      <c r="AB107" s="14"/>
      <c r="AC107" s="14"/>
      <c r="AD107" s="14"/>
      <c r="AE107" s="14"/>
      <c r="AT107" s="260" t="s">
        <v>219</v>
      </c>
      <c r="AU107" s="260" t="s">
        <v>69</v>
      </c>
      <c r="AV107" s="14" t="s">
        <v>76</v>
      </c>
      <c r="AW107" s="14" t="s">
        <v>31</v>
      </c>
      <c r="AX107" s="14" t="s">
        <v>69</v>
      </c>
      <c r="AY107" s="260" t="s">
        <v>206</v>
      </c>
    </row>
    <row r="108" s="13" customFormat="1">
      <c r="A108" s="13"/>
      <c r="B108" s="228"/>
      <c r="C108" s="229"/>
      <c r="D108" s="230" t="s">
        <v>219</v>
      </c>
      <c r="E108" s="231" t="s">
        <v>19</v>
      </c>
      <c r="F108" s="232" t="s">
        <v>690</v>
      </c>
      <c r="G108" s="229"/>
      <c r="H108" s="233">
        <v>10.861000000000001</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90" customHeight="1">
      <c r="A109" s="39"/>
      <c r="B109" s="40"/>
      <c r="C109" s="214" t="s">
        <v>285</v>
      </c>
      <c r="D109" s="214" t="s">
        <v>209</v>
      </c>
      <c r="E109" s="215" t="s">
        <v>307</v>
      </c>
      <c r="F109" s="216" t="s">
        <v>308</v>
      </c>
      <c r="G109" s="217" t="s">
        <v>302</v>
      </c>
      <c r="H109" s="218">
        <v>22.556999999999999</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691</v>
      </c>
    </row>
    <row r="110" s="14" customFormat="1">
      <c r="A110" s="14"/>
      <c r="B110" s="251"/>
      <c r="C110" s="252"/>
      <c r="D110" s="230" t="s">
        <v>219</v>
      </c>
      <c r="E110" s="253" t="s">
        <v>19</v>
      </c>
      <c r="F110" s="254" t="s">
        <v>304</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690</v>
      </c>
      <c r="G111" s="229"/>
      <c r="H111" s="233">
        <v>10.861000000000001</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69</v>
      </c>
      <c r="AY111" s="239" t="s">
        <v>206</v>
      </c>
    </row>
    <row r="112" s="14" customFormat="1">
      <c r="A112" s="14"/>
      <c r="B112" s="251"/>
      <c r="C112" s="252"/>
      <c r="D112" s="230" t="s">
        <v>219</v>
      </c>
      <c r="E112" s="253" t="s">
        <v>19</v>
      </c>
      <c r="F112" s="254" t="s">
        <v>310</v>
      </c>
      <c r="G112" s="252"/>
      <c r="H112" s="253" t="s">
        <v>19</v>
      </c>
      <c r="I112" s="255"/>
      <c r="J112" s="252"/>
      <c r="K112" s="252"/>
      <c r="L112" s="256"/>
      <c r="M112" s="257"/>
      <c r="N112" s="258"/>
      <c r="O112" s="258"/>
      <c r="P112" s="258"/>
      <c r="Q112" s="258"/>
      <c r="R112" s="258"/>
      <c r="S112" s="258"/>
      <c r="T112" s="259"/>
      <c r="U112" s="14"/>
      <c r="V112" s="14"/>
      <c r="W112" s="14"/>
      <c r="X112" s="14"/>
      <c r="Y112" s="14"/>
      <c r="Z112" s="14"/>
      <c r="AA112" s="14"/>
      <c r="AB112" s="14"/>
      <c r="AC112" s="14"/>
      <c r="AD112" s="14"/>
      <c r="AE112" s="14"/>
      <c r="AT112" s="260" t="s">
        <v>219</v>
      </c>
      <c r="AU112" s="260" t="s">
        <v>69</v>
      </c>
      <c r="AV112" s="14" t="s">
        <v>76</v>
      </c>
      <c r="AW112" s="14" t="s">
        <v>31</v>
      </c>
      <c r="AX112" s="14" t="s">
        <v>69</v>
      </c>
      <c r="AY112" s="260" t="s">
        <v>206</v>
      </c>
    </row>
    <row r="113" s="13" customFormat="1">
      <c r="A113" s="13"/>
      <c r="B113" s="228"/>
      <c r="C113" s="229"/>
      <c r="D113" s="230" t="s">
        <v>219</v>
      </c>
      <c r="E113" s="231" t="s">
        <v>19</v>
      </c>
      <c r="F113" s="232" t="s">
        <v>692</v>
      </c>
      <c r="G113" s="229"/>
      <c r="H113" s="233">
        <v>11.696</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69</v>
      </c>
      <c r="AV113" s="13" t="s">
        <v>78</v>
      </c>
      <c r="AW113" s="13" t="s">
        <v>31</v>
      </c>
      <c r="AX113" s="13" t="s">
        <v>69</v>
      </c>
      <c r="AY113" s="239" t="s">
        <v>206</v>
      </c>
    </row>
    <row r="114" s="15" customFormat="1">
      <c r="A114" s="15"/>
      <c r="B114" s="261"/>
      <c r="C114" s="262"/>
      <c r="D114" s="230" t="s">
        <v>219</v>
      </c>
      <c r="E114" s="263" t="s">
        <v>19</v>
      </c>
      <c r="F114" s="264" t="s">
        <v>312</v>
      </c>
      <c r="G114" s="262"/>
      <c r="H114" s="265">
        <v>22.556999999999999</v>
      </c>
      <c r="I114" s="266"/>
      <c r="J114" s="262"/>
      <c r="K114" s="262"/>
      <c r="L114" s="267"/>
      <c r="M114" s="268"/>
      <c r="N114" s="269"/>
      <c r="O114" s="269"/>
      <c r="P114" s="269"/>
      <c r="Q114" s="269"/>
      <c r="R114" s="269"/>
      <c r="S114" s="269"/>
      <c r="T114" s="270"/>
      <c r="U114" s="15"/>
      <c r="V114" s="15"/>
      <c r="W114" s="15"/>
      <c r="X114" s="15"/>
      <c r="Y114" s="15"/>
      <c r="Z114" s="15"/>
      <c r="AA114" s="15"/>
      <c r="AB114" s="15"/>
      <c r="AC114" s="15"/>
      <c r="AD114" s="15"/>
      <c r="AE114" s="15"/>
      <c r="AT114" s="271" t="s">
        <v>219</v>
      </c>
      <c r="AU114" s="271" t="s">
        <v>69</v>
      </c>
      <c r="AV114" s="15" t="s">
        <v>213</v>
      </c>
      <c r="AW114" s="15" t="s">
        <v>31</v>
      </c>
      <c r="AX114" s="15" t="s">
        <v>76</v>
      </c>
      <c r="AY114" s="271" t="s">
        <v>206</v>
      </c>
    </row>
    <row r="115" s="2" customFormat="1" ht="142.2" customHeight="1">
      <c r="A115" s="39"/>
      <c r="B115" s="40"/>
      <c r="C115" s="214" t="s">
        <v>290</v>
      </c>
      <c r="D115" s="214" t="s">
        <v>209</v>
      </c>
      <c r="E115" s="215" t="s">
        <v>314</v>
      </c>
      <c r="F115" s="216" t="s">
        <v>315</v>
      </c>
      <c r="G115" s="217" t="s">
        <v>302</v>
      </c>
      <c r="H115" s="218">
        <v>10.861000000000001</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693</v>
      </c>
    </row>
    <row r="116" s="14" customFormat="1">
      <c r="A116" s="14"/>
      <c r="B116" s="251"/>
      <c r="C116" s="252"/>
      <c r="D116" s="230" t="s">
        <v>219</v>
      </c>
      <c r="E116" s="253" t="s">
        <v>19</v>
      </c>
      <c r="F116" s="254" t="s">
        <v>465</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690</v>
      </c>
      <c r="G117" s="229"/>
      <c r="H117" s="233">
        <v>10.861000000000001</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156.75" customHeight="1">
      <c r="A118" s="39"/>
      <c r="B118" s="40"/>
      <c r="C118" s="214" t="s">
        <v>294</v>
      </c>
      <c r="D118" s="214" t="s">
        <v>209</v>
      </c>
      <c r="E118" s="215" t="s">
        <v>339</v>
      </c>
      <c r="F118" s="216" t="s">
        <v>340</v>
      </c>
      <c r="G118" s="217" t="s">
        <v>302</v>
      </c>
      <c r="H118" s="218">
        <v>0.222</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694</v>
      </c>
    </row>
    <row r="119" s="14" customFormat="1">
      <c r="A119" s="14"/>
      <c r="B119" s="251"/>
      <c r="C119" s="252"/>
      <c r="D119" s="230" t="s">
        <v>219</v>
      </c>
      <c r="E119" s="253" t="s">
        <v>19</v>
      </c>
      <c r="F119" s="254" t="s">
        <v>342</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695</v>
      </c>
      <c r="G120" s="229"/>
      <c r="H120" s="233">
        <v>0.222</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42.2" customHeight="1">
      <c r="A121" s="39"/>
      <c r="B121" s="40"/>
      <c r="C121" s="214" t="s">
        <v>7</v>
      </c>
      <c r="D121" s="214" t="s">
        <v>209</v>
      </c>
      <c r="E121" s="215" t="s">
        <v>319</v>
      </c>
      <c r="F121" s="216" t="s">
        <v>320</v>
      </c>
      <c r="G121" s="217" t="s">
        <v>302</v>
      </c>
      <c r="H121" s="218">
        <v>11.696</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696</v>
      </c>
    </row>
    <row r="122" s="14" customFormat="1">
      <c r="A122" s="14"/>
      <c r="B122" s="251"/>
      <c r="C122" s="252"/>
      <c r="D122" s="230" t="s">
        <v>219</v>
      </c>
      <c r="E122" s="253" t="s">
        <v>19</v>
      </c>
      <c r="F122" s="254" t="s">
        <v>697</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692</v>
      </c>
      <c r="G123" s="229"/>
      <c r="H123" s="233">
        <v>11.696</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128.55" customHeight="1">
      <c r="A124" s="39"/>
      <c r="B124" s="40"/>
      <c r="C124" s="214" t="s">
        <v>306</v>
      </c>
      <c r="D124" s="214" t="s">
        <v>209</v>
      </c>
      <c r="E124" s="215" t="s">
        <v>323</v>
      </c>
      <c r="F124" s="216" t="s">
        <v>324</v>
      </c>
      <c r="G124" s="217" t="s">
        <v>302</v>
      </c>
      <c r="H124" s="218">
        <v>0.082000000000000003</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698</v>
      </c>
    </row>
    <row r="125" s="14" customFormat="1">
      <c r="A125" s="14"/>
      <c r="B125" s="251"/>
      <c r="C125" s="252"/>
      <c r="D125" s="230" t="s">
        <v>219</v>
      </c>
      <c r="E125" s="253" t="s">
        <v>19</v>
      </c>
      <c r="F125" s="254" t="s">
        <v>326</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699</v>
      </c>
      <c r="G126" s="229"/>
      <c r="H126" s="233">
        <v>0.082000000000000003</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28.55" customHeight="1">
      <c r="A127" s="39"/>
      <c r="B127" s="40"/>
      <c r="C127" s="214" t="s">
        <v>313</v>
      </c>
      <c r="D127" s="214" t="s">
        <v>209</v>
      </c>
      <c r="E127" s="215" t="s">
        <v>329</v>
      </c>
      <c r="F127" s="216" t="s">
        <v>330</v>
      </c>
      <c r="G127" s="217" t="s">
        <v>302</v>
      </c>
      <c r="H127" s="218">
        <v>0.14000000000000001</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700</v>
      </c>
    </row>
    <row r="128" s="14" customFormat="1">
      <c r="A128" s="14"/>
      <c r="B128" s="251"/>
      <c r="C128" s="252"/>
      <c r="D128" s="230" t="s">
        <v>219</v>
      </c>
      <c r="E128" s="253" t="s">
        <v>19</v>
      </c>
      <c r="F128" s="254" t="s">
        <v>332</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701</v>
      </c>
      <c r="G129" s="229"/>
      <c r="H129" s="233">
        <v>0.14000000000000001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90" customHeight="1">
      <c r="A130" s="39"/>
      <c r="B130" s="40"/>
      <c r="C130" s="214" t="s">
        <v>318</v>
      </c>
      <c r="D130" s="214" t="s">
        <v>209</v>
      </c>
      <c r="E130" s="215" t="s">
        <v>335</v>
      </c>
      <c r="F130" s="216" t="s">
        <v>336</v>
      </c>
      <c r="G130" s="217" t="s">
        <v>302</v>
      </c>
      <c r="H130" s="218">
        <v>0.14000000000000001</v>
      </c>
      <c r="I130" s="219"/>
      <c r="J130" s="220">
        <f>ROUND(I130*H130,2)</f>
        <v>0</v>
      </c>
      <c r="K130" s="221"/>
      <c r="L130" s="45"/>
      <c r="M130" s="275" t="s">
        <v>19</v>
      </c>
      <c r="N130" s="276" t="s">
        <v>40</v>
      </c>
      <c r="O130" s="277"/>
      <c r="P130" s="278">
        <f>O130*H130</f>
        <v>0</v>
      </c>
      <c r="Q130" s="278">
        <v>0</v>
      </c>
      <c r="R130" s="278">
        <f>Q130*H130</f>
        <v>0</v>
      </c>
      <c r="S130" s="278">
        <v>0</v>
      </c>
      <c r="T130" s="279">
        <f>S130*H130</f>
        <v>0</v>
      </c>
      <c r="U130" s="39"/>
      <c r="V130" s="39"/>
      <c r="W130" s="39"/>
      <c r="X130" s="39"/>
      <c r="Y130" s="39"/>
      <c r="Z130" s="39"/>
      <c r="AA130" s="39"/>
      <c r="AB130" s="39"/>
      <c r="AC130" s="39"/>
      <c r="AD130" s="39"/>
      <c r="AE130" s="39"/>
      <c r="AR130" s="226" t="s">
        <v>213</v>
      </c>
      <c r="AT130" s="226" t="s">
        <v>209</v>
      </c>
      <c r="AU130" s="226" t="s">
        <v>69</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702</v>
      </c>
    </row>
    <row r="131" s="2" customFormat="1" ht="6.96" customHeight="1">
      <c r="A131" s="39"/>
      <c r="B131" s="60"/>
      <c r="C131" s="61"/>
      <c r="D131" s="61"/>
      <c r="E131" s="61"/>
      <c r="F131" s="61"/>
      <c r="G131" s="61"/>
      <c r="H131" s="61"/>
      <c r="I131" s="61"/>
      <c r="J131" s="61"/>
      <c r="K131" s="61"/>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0sOdBQOR85//CT/ZU4v1hfnl/lE+rC5Dz3Dmh3pgf/NcE0KQIZTyZcVXEeHYC6AmLLVadiQbO/fByHnD/n+iSA==" hashValue="EtVXmKpw8i0KckFyLdHf3DP5TRL+L+C6NbSOXM/S02ECGxQPlmUhebI/g1SP5/TdgjA/sNGAQegRHP78U2T8VQ==" algorithmName="SHA-512" password="CC35"/>
  <autoFilter ref="C84:K13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703</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ROUND((SUM(BE85:BE139)),  2)</f>
        <v>0</v>
      </c>
      <c r="G35" s="39"/>
      <c r="H35" s="39"/>
      <c r="I35" s="158">
        <v>0.20999999999999999</v>
      </c>
      <c r="J35" s="157">
        <f>ROUND(((SUM(BE85:BE139))*I35),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ROUND((SUM(BF85:BF139)),  2)</f>
        <v>0</v>
      </c>
      <c r="G36" s="39"/>
      <c r="H36" s="39"/>
      <c r="I36" s="158">
        <v>0.14999999999999999</v>
      </c>
      <c r="J36" s="157">
        <f>ROUND(((SUM(BF85:BF139))*I36),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ROUND((SUM(BG85:BG139)),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ROUND((SUM(BH85:BH139)),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ROUND((SUM(BI85:BI139)),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01.11 - SO 01.11 - km 415,450 - 415,650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01.11 - SO 01.11 - km 415,450 - 415,650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SUM(P86:P139)</f>
        <v>0</v>
      </c>
      <c r="Q85" s="97"/>
      <c r="R85" s="195">
        <f>SUM(R86:R139)</f>
        <v>1.3716599999999999</v>
      </c>
      <c r="S85" s="97"/>
      <c r="T85" s="196">
        <f>SUM(T86:T139)</f>
        <v>0</v>
      </c>
      <c r="U85" s="39"/>
      <c r="V85" s="39"/>
      <c r="W85" s="39"/>
      <c r="X85" s="39"/>
      <c r="Y85" s="39"/>
      <c r="Z85" s="39"/>
      <c r="AA85" s="39"/>
      <c r="AB85" s="39"/>
      <c r="AC85" s="39"/>
      <c r="AD85" s="39"/>
      <c r="AE85" s="39"/>
      <c r="AT85" s="18" t="s">
        <v>68</v>
      </c>
      <c r="AU85" s="18" t="s">
        <v>188</v>
      </c>
      <c r="BK85" s="197">
        <f>SUM(BK86:BK139)</f>
        <v>0</v>
      </c>
    </row>
    <row r="86" s="2" customFormat="1" ht="49.05" customHeight="1">
      <c r="A86" s="39"/>
      <c r="B86" s="40"/>
      <c r="C86" s="214" t="s">
        <v>76</v>
      </c>
      <c r="D86" s="214" t="s">
        <v>209</v>
      </c>
      <c r="E86" s="215" t="s">
        <v>210</v>
      </c>
      <c r="F86" s="216" t="s">
        <v>211</v>
      </c>
      <c r="G86" s="217" t="s">
        <v>212</v>
      </c>
      <c r="H86" s="218">
        <v>18</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704</v>
      </c>
    </row>
    <row r="87" s="2" customFormat="1" ht="114.9" customHeight="1">
      <c r="A87" s="39"/>
      <c r="B87" s="40"/>
      <c r="C87" s="214" t="s">
        <v>78</v>
      </c>
      <c r="D87" s="214" t="s">
        <v>209</v>
      </c>
      <c r="E87" s="215" t="s">
        <v>215</v>
      </c>
      <c r="F87" s="216" t="s">
        <v>216</v>
      </c>
      <c r="G87" s="217" t="s">
        <v>217</v>
      </c>
      <c r="H87" s="218">
        <v>400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705</v>
      </c>
    </row>
    <row r="88" s="13" customFormat="1">
      <c r="A88" s="13"/>
      <c r="B88" s="228"/>
      <c r="C88" s="229"/>
      <c r="D88" s="230" t="s">
        <v>219</v>
      </c>
      <c r="E88" s="231" t="s">
        <v>19</v>
      </c>
      <c r="F88" s="232" t="s">
        <v>706</v>
      </c>
      <c r="G88" s="229"/>
      <c r="H88" s="233">
        <v>400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400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890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707</v>
      </c>
    </row>
    <row r="91" s="2" customFormat="1" ht="21.75" customHeight="1">
      <c r="A91" s="39"/>
      <c r="B91" s="40"/>
      <c r="C91" s="240" t="s">
        <v>213</v>
      </c>
      <c r="D91" s="240" t="s">
        <v>226</v>
      </c>
      <c r="E91" s="241" t="s">
        <v>244</v>
      </c>
      <c r="F91" s="242" t="s">
        <v>245</v>
      </c>
      <c r="G91" s="243" t="s">
        <v>212</v>
      </c>
      <c r="H91" s="244">
        <v>890</v>
      </c>
      <c r="I91" s="245"/>
      <c r="J91" s="246">
        <f>ROUND(I91*H91,2)</f>
        <v>0</v>
      </c>
      <c r="K91" s="247"/>
      <c r="L91" s="248"/>
      <c r="M91" s="249" t="s">
        <v>19</v>
      </c>
      <c r="N91" s="250" t="s">
        <v>40</v>
      </c>
      <c r="O91" s="85"/>
      <c r="P91" s="224">
        <f>O91*H91</f>
        <v>0</v>
      </c>
      <c r="Q91" s="224">
        <v>0.00021000000000000001</v>
      </c>
      <c r="R91" s="224">
        <f>Q91*H91</f>
        <v>0.18690000000000001</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708</v>
      </c>
    </row>
    <row r="92" s="2" customFormat="1" ht="78" customHeight="1">
      <c r="A92" s="39"/>
      <c r="B92" s="40"/>
      <c r="C92" s="214" t="s">
        <v>207</v>
      </c>
      <c r="D92" s="214" t="s">
        <v>209</v>
      </c>
      <c r="E92" s="215" t="s">
        <v>248</v>
      </c>
      <c r="F92" s="216" t="s">
        <v>249</v>
      </c>
      <c r="G92" s="217" t="s">
        <v>212</v>
      </c>
      <c r="H92" s="218">
        <v>180</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709</v>
      </c>
    </row>
    <row r="93" s="2" customFormat="1" ht="24.15" customHeight="1">
      <c r="A93" s="39"/>
      <c r="B93" s="40"/>
      <c r="C93" s="240" t="s">
        <v>235</v>
      </c>
      <c r="D93" s="240" t="s">
        <v>226</v>
      </c>
      <c r="E93" s="241" t="s">
        <v>252</v>
      </c>
      <c r="F93" s="242" t="s">
        <v>253</v>
      </c>
      <c r="G93" s="243" t="s">
        <v>212</v>
      </c>
      <c r="H93" s="244">
        <v>180</v>
      </c>
      <c r="I93" s="245"/>
      <c r="J93" s="246">
        <f>ROUND(I93*H93,2)</f>
        <v>0</v>
      </c>
      <c r="K93" s="247"/>
      <c r="L93" s="248"/>
      <c r="M93" s="249" t="s">
        <v>19</v>
      </c>
      <c r="N93" s="250" t="s">
        <v>40</v>
      </c>
      <c r="O93" s="85"/>
      <c r="P93" s="224">
        <f>O93*H93</f>
        <v>0</v>
      </c>
      <c r="Q93" s="224">
        <v>0.00123</v>
      </c>
      <c r="R93" s="224">
        <f>Q93*H93</f>
        <v>0.22139999999999999</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710</v>
      </c>
    </row>
    <row r="94" s="2" customFormat="1" ht="101.25" customHeight="1">
      <c r="A94" s="39"/>
      <c r="B94" s="40"/>
      <c r="C94" s="214" t="s">
        <v>240</v>
      </c>
      <c r="D94" s="214" t="s">
        <v>209</v>
      </c>
      <c r="E94" s="215" t="s">
        <v>222</v>
      </c>
      <c r="F94" s="216" t="s">
        <v>223</v>
      </c>
      <c r="G94" s="217" t="s">
        <v>217</v>
      </c>
      <c r="H94" s="218">
        <v>16</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711</v>
      </c>
    </row>
    <row r="95" s="13" customFormat="1">
      <c r="A95" s="13"/>
      <c r="B95" s="228"/>
      <c r="C95" s="229"/>
      <c r="D95" s="230" t="s">
        <v>219</v>
      </c>
      <c r="E95" s="231" t="s">
        <v>19</v>
      </c>
      <c r="F95" s="232" t="s">
        <v>712</v>
      </c>
      <c r="G95" s="229"/>
      <c r="H95" s="233">
        <v>16</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24.15" customHeight="1">
      <c r="A96" s="39"/>
      <c r="B96" s="40"/>
      <c r="C96" s="240" t="s">
        <v>229</v>
      </c>
      <c r="D96" s="240" t="s">
        <v>226</v>
      </c>
      <c r="E96" s="241" t="s">
        <v>533</v>
      </c>
      <c r="F96" s="242" t="s">
        <v>534</v>
      </c>
      <c r="G96" s="243" t="s">
        <v>217</v>
      </c>
      <c r="H96" s="244">
        <v>16</v>
      </c>
      <c r="I96" s="245"/>
      <c r="J96" s="246">
        <f>ROUND(I96*H96,2)</f>
        <v>0</v>
      </c>
      <c r="K96" s="247"/>
      <c r="L96" s="248"/>
      <c r="M96" s="249" t="s">
        <v>19</v>
      </c>
      <c r="N96" s="250" t="s">
        <v>40</v>
      </c>
      <c r="O96" s="85"/>
      <c r="P96" s="224">
        <f>O96*H96</f>
        <v>0</v>
      </c>
      <c r="Q96" s="224">
        <v>0.06021</v>
      </c>
      <c r="R96" s="224">
        <f>Q96*H96</f>
        <v>0.96335999999999999</v>
      </c>
      <c r="S96" s="224">
        <v>0</v>
      </c>
      <c r="T96" s="225">
        <f>S96*H96</f>
        <v>0</v>
      </c>
      <c r="U96" s="39"/>
      <c r="V96" s="39"/>
      <c r="W96" s="39"/>
      <c r="X96" s="39"/>
      <c r="Y96" s="39"/>
      <c r="Z96" s="39"/>
      <c r="AA96" s="39"/>
      <c r="AB96" s="39"/>
      <c r="AC96" s="39"/>
      <c r="AD96" s="39"/>
      <c r="AE96" s="39"/>
      <c r="AR96" s="226" t="s">
        <v>229</v>
      </c>
      <c r="AT96" s="226" t="s">
        <v>226</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713</v>
      </c>
    </row>
    <row r="97" s="13" customFormat="1">
      <c r="A97" s="13"/>
      <c r="B97" s="228"/>
      <c r="C97" s="229"/>
      <c r="D97" s="230" t="s">
        <v>219</v>
      </c>
      <c r="E97" s="231" t="s">
        <v>19</v>
      </c>
      <c r="F97" s="232" t="s">
        <v>536</v>
      </c>
      <c r="G97" s="229"/>
      <c r="H97" s="233">
        <v>16</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219</v>
      </c>
      <c r="AU97" s="239" t="s">
        <v>69</v>
      </c>
      <c r="AV97" s="13" t="s">
        <v>78</v>
      </c>
      <c r="AW97" s="13" t="s">
        <v>31</v>
      </c>
      <c r="AX97" s="13" t="s">
        <v>76</v>
      </c>
      <c r="AY97" s="239" t="s">
        <v>206</v>
      </c>
    </row>
    <row r="98" s="2" customFormat="1" ht="114.9" customHeight="1">
      <c r="A98" s="39"/>
      <c r="B98" s="40"/>
      <c r="C98" s="214" t="s">
        <v>247</v>
      </c>
      <c r="D98" s="214" t="s">
        <v>209</v>
      </c>
      <c r="E98" s="215" t="s">
        <v>538</v>
      </c>
      <c r="F98" s="216" t="s">
        <v>539</v>
      </c>
      <c r="G98" s="217" t="s">
        <v>258</v>
      </c>
      <c r="H98" s="218">
        <v>3</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714</v>
      </c>
    </row>
    <row r="99" s="2" customFormat="1" ht="142.2" customHeight="1">
      <c r="A99" s="39"/>
      <c r="B99" s="40"/>
      <c r="C99" s="214" t="s">
        <v>251</v>
      </c>
      <c r="D99" s="214" t="s">
        <v>209</v>
      </c>
      <c r="E99" s="215" t="s">
        <v>261</v>
      </c>
      <c r="F99" s="216" t="s">
        <v>262</v>
      </c>
      <c r="G99" s="217" t="s">
        <v>258</v>
      </c>
      <c r="H99" s="218">
        <v>1</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715</v>
      </c>
    </row>
    <row r="100" s="2" customFormat="1" ht="114.9" customHeight="1">
      <c r="A100" s="39"/>
      <c r="B100" s="40"/>
      <c r="C100" s="214" t="s">
        <v>255</v>
      </c>
      <c r="D100" s="214" t="s">
        <v>209</v>
      </c>
      <c r="E100" s="215" t="s">
        <v>265</v>
      </c>
      <c r="F100" s="216" t="s">
        <v>266</v>
      </c>
      <c r="G100" s="217" t="s">
        <v>258</v>
      </c>
      <c r="H100" s="218">
        <v>4</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716</v>
      </c>
    </row>
    <row r="101" s="2" customFormat="1" ht="114.9" customHeight="1">
      <c r="A101" s="39"/>
      <c r="B101" s="40"/>
      <c r="C101" s="214" t="s">
        <v>260</v>
      </c>
      <c r="D101" s="214" t="s">
        <v>209</v>
      </c>
      <c r="E101" s="215" t="s">
        <v>359</v>
      </c>
      <c r="F101" s="216" t="s">
        <v>360</v>
      </c>
      <c r="G101" s="217" t="s">
        <v>258</v>
      </c>
      <c r="H101" s="218">
        <v>1</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717</v>
      </c>
    </row>
    <row r="102" s="2" customFormat="1" ht="101.25" customHeight="1">
      <c r="A102" s="39"/>
      <c r="B102" s="40"/>
      <c r="C102" s="214" t="s">
        <v>264</v>
      </c>
      <c r="D102" s="214" t="s">
        <v>209</v>
      </c>
      <c r="E102" s="215" t="s">
        <v>269</v>
      </c>
      <c r="F102" s="216" t="s">
        <v>270</v>
      </c>
      <c r="G102" s="217" t="s">
        <v>217</v>
      </c>
      <c r="H102" s="218">
        <v>600</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718</v>
      </c>
    </row>
    <row r="103" s="13" customFormat="1">
      <c r="A103" s="13"/>
      <c r="B103" s="228"/>
      <c r="C103" s="229"/>
      <c r="D103" s="230" t="s">
        <v>219</v>
      </c>
      <c r="E103" s="231" t="s">
        <v>19</v>
      </c>
      <c r="F103" s="232" t="s">
        <v>719</v>
      </c>
      <c r="G103" s="229"/>
      <c r="H103" s="233">
        <v>600</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90" customHeight="1">
      <c r="A104" s="39"/>
      <c r="B104" s="40"/>
      <c r="C104" s="214" t="s">
        <v>268</v>
      </c>
      <c r="D104" s="214" t="s">
        <v>209</v>
      </c>
      <c r="E104" s="215" t="s">
        <v>273</v>
      </c>
      <c r="F104" s="216" t="s">
        <v>274</v>
      </c>
      <c r="G104" s="217" t="s">
        <v>258</v>
      </c>
      <c r="H104" s="218">
        <v>2</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720</v>
      </c>
    </row>
    <row r="105" s="2" customFormat="1" ht="49.05" customHeight="1">
      <c r="A105" s="39"/>
      <c r="B105" s="40"/>
      <c r="C105" s="214" t="s">
        <v>8</v>
      </c>
      <c r="D105" s="214" t="s">
        <v>209</v>
      </c>
      <c r="E105" s="215" t="s">
        <v>291</v>
      </c>
      <c r="F105" s="216" t="s">
        <v>292</v>
      </c>
      <c r="G105" s="217" t="s">
        <v>212</v>
      </c>
      <c r="H105" s="218">
        <v>40</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721</v>
      </c>
    </row>
    <row r="106" s="2" customFormat="1" ht="16.5" customHeight="1">
      <c r="A106" s="39"/>
      <c r="B106" s="40"/>
      <c r="C106" s="214" t="s">
        <v>276</v>
      </c>
      <c r="D106" s="214" t="s">
        <v>209</v>
      </c>
      <c r="E106" s="215" t="s">
        <v>277</v>
      </c>
      <c r="F106" s="216" t="s">
        <v>278</v>
      </c>
      <c r="G106" s="217" t="s">
        <v>212</v>
      </c>
      <c r="H106" s="218">
        <v>1</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722</v>
      </c>
    </row>
    <row r="107" s="13" customFormat="1">
      <c r="A107" s="13"/>
      <c r="B107" s="228"/>
      <c r="C107" s="229"/>
      <c r="D107" s="230" t="s">
        <v>219</v>
      </c>
      <c r="E107" s="231" t="s">
        <v>19</v>
      </c>
      <c r="F107" s="232" t="s">
        <v>723</v>
      </c>
      <c r="G107" s="229"/>
      <c r="H107" s="233">
        <v>1</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219</v>
      </c>
      <c r="AU107" s="239" t="s">
        <v>69</v>
      </c>
      <c r="AV107" s="13" t="s">
        <v>78</v>
      </c>
      <c r="AW107" s="13" t="s">
        <v>31</v>
      </c>
      <c r="AX107" s="13" t="s">
        <v>76</v>
      </c>
      <c r="AY107" s="239" t="s">
        <v>206</v>
      </c>
    </row>
    <row r="108" s="2" customFormat="1" ht="24.15" customHeight="1">
      <c r="A108" s="39"/>
      <c r="B108" s="40"/>
      <c r="C108" s="214" t="s">
        <v>281</v>
      </c>
      <c r="D108" s="214" t="s">
        <v>209</v>
      </c>
      <c r="E108" s="215" t="s">
        <v>282</v>
      </c>
      <c r="F108" s="216" t="s">
        <v>283</v>
      </c>
      <c r="G108" s="217" t="s">
        <v>212</v>
      </c>
      <c r="H108" s="218">
        <v>1</v>
      </c>
      <c r="I108" s="219"/>
      <c r="J108" s="220">
        <f>ROUND(I108*H108,2)</f>
        <v>0</v>
      </c>
      <c r="K108" s="221"/>
      <c r="L108" s="45"/>
      <c r="M108" s="222" t="s">
        <v>19</v>
      </c>
      <c r="N108" s="223" t="s">
        <v>40</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213</v>
      </c>
      <c r="AT108" s="226" t="s">
        <v>209</v>
      </c>
      <c r="AU108" s="226" t="s">
        <v>69</v>
      </c>
      <c r="AY108" s="18" t="s">
        <v>206</v>
      </c>
      <c r="BE108" s="227">
        <f>IF(N108="základní",J108,0)</f>
        <v>0</v>
      </c>
      <c r="BF108" s="227">
        <f>IF(N108="snížená",J108,0)</f>
        <v>0</v>
      </c>
      <c r="BG108" s="227">
        <f>IF(N108="zákl. přenesená",J108,0)</f>
        <v>0</v>
      </c>
      <c r="BH108" s="227">
        <f>IF(N108="sníž. přenesená",J108,0)</f>
        <v>0</v>
      </c>
      <c r="BI108" s="227">
        <f>IF(N108="nulová",J108,0)</f>
        <v>0</v>
      </c>
      <c r="BJ108" s="18" t="s">
        <v>76</v>
      </c>
      <c r="BK108" s="227">
        <f>ROUND(I108*H108,2)</f>
        <v>0</v>
      </c>
      <c r="BL108" s="18" t="s">
        <v>213</v>
      </c>
      <c r="BM108" s="226" t="s">
        <v>724</v>
      </c>
    </row>
    <row r="109" s="13" customFormat="1">
      <c r="A109" s="13"/>
      <c r="B109" s="228"/>
      <c r="C109" s="229"/>
      <c r="D109" s="230" t="s">
        <v>219</v>
      </c>
      <c r="E109" s="231" t="s">
        <v>19</v>
      </c>
      <c r="F109" s="232" t="s">
        <v>723</v>
      </c>
      <c r="G109" s="229"/>
      <c r="H109" s="233">
        <v>1</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76</v>
      </c>
      <c r="AY109" s="239" t="s">
        <v>206</v>
      </c>
    </row>
    <row r="110" s="2" customFormat="1" ht="49.05" customHeight="1">
      <c r="A110" s="39"/>
      <c r="B110" s="40"/>
      <c r="C110" s="214" t="s">
        <v>285</v>
      </c>
      <c r="D110" s="214" t="s">
        <v>209</v>
      </c>
      <c r="E110" s="215" t="s">
        <v>286</v>
      </c>
      <c r="F110" s="216" t="s">
        <v>287</v>
      </c>
      <c r="G110" s="217" t="s">
        <v>212</v>
      </c>
      <c r="H110" s="218">
        <v>4</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725</v>
      </c>
    </row>
    <row r="111" s="13" customFormat="1">
      <c r="A111" s="13"/>
      <c r="B111" s="228"/>
      <c r="C111" s="229"/>
      <c r="D111" s="230" t="s">
        <v>219</v>
      </c>
      <c r="E111" s="231" t="s">
        <v>19</v>
      </c>
      <c r="F111" s="232" t="s">
        <v>289</v>
      </c>
      <c r="G111" s="229"/>
      <c r="H111" s="233">
        <v>4</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76</v>
      </c>
      <c r="AY111" s="239" t="s">
        <v>206</v>
      </c>
    </row>
    <row r="112" s="2" customFormat="1" ht="44.25" customHeight="1">
      <c r="A112" s="39"/>
      <c r="B112" s="40"/>
      <c r="C112" s="214" t="s">
        <v>290</v>
      </c>
      <c r="D112" s="214" t="s">
        <v>209</v>
      </c>
      <c r="E112" s="215" t="s">
        <v>300</v>
      </c>
      <c r="F112" s="216" t="s">
        <v>301</v>
      </c>
      <c r="G112" s="217" t="s">
        <v>302</v>
      </c>
      <c r="H112" s="218">
        <v>14.481999999999999</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726</v>
      </c>
    </row>
    <row r="113" s="14" customFormat="1">
      <c r="A113" s="14"/>
      <c r="B113" s="251"/>
      <c r="C113" s="252"/>
      <c r="D113" s="230" t="s">
        <v>219</v>
      </c>
      <c r="E113" s="253" t="s">
        <v>19</v>
      </c>
      <c r="F113" s="254" t="s">
        <v>304</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305</v>
      </c>
      <c r="G114" s="229"/>
      <c r="H114" s="233">
        <v>14.481999999999999</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76</v>
      </c>
      <c r="AY114" s="239" t="s">
        <v>206</v>
      </c>
    </row>
    <row r="115" s="2" customFormat="1" ht="76.35" customHeight="1">
      <c r="A115" s="39"/>
      <c r="B115" s="40"/>
      <c r="C115" s="214" t="s">
        <v>294</v>
      </c>
      <c r="D115" s="214" t="s">
        <v>209</v>
      </c>
      <c r="E115" s="215" t="s">
        <v>307</v>
      </c>
      <c r="F115" s="216" t="s">
        <v>727</v>
      </c>
      <c r="G115" s="217" t="s">
        <v>302</v>
      </c>
      <c r="H115" s="218">
        <v>27.478000000000002</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728</v>
      </c>
    </row>
    <row r="116" s="14" customFormat="1">
      <c r="A116" s="14"/>
      <c r="B116" s="251"/>
      <c r="C116" s="252"/>
      <c r="D116" s="230" t="s">
        <v>219</v>
      </c>
      <c r="E116" s="253" t="s">
        <v>19</v>
      </c>
      <c r="F116" s="254" t="s">
        <v>304</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729</v>
      </c>
      <c r="G117" s="229"/>
      <c r="H117" s="233">
        <v>14.481999999999999</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69</v>
      </c>
      <c r="AY117" s="239" t="s">
        <v>206</v>
      </c>
    </row>
    <row r="118" s="14" customFormat="1">
      <c r="A118" s="14"/>
      <c r="B118" s="251"/>
      <c r="C118" s="252"/>
      <c r="D118" s="230" t="s">
        <v>219</v>
      </c>
      <c r="E118" s="253" t="s">
        <v>19</v>
      </c>
      <c r="F118" s="254" t="s">
        <v>310</v>
      </c>
      <c r="G118" s="252"/>
      <c r="H118" s="253" t="s">
        <v>19</v>
      </c>
      <c r="I118" s="255"/>
      <c r="J118" s="252"/>
      <c r="K118" s="252"/>
      <c r="L118" s="256"/>
      <c r="M118" s="257"/>
      <c r="N118" s="258"/>
      <c r="O118" s="258"/>
      <c r="P118" s="258"/>
      <c r="Q118" s="258"/>
      <c r="R118" s="258"/>
      <c r="S118" s="258"/>
      <c r="T118" s="259"/>
      <c r="U118" s="14"/>
      <c r="V118" s="14"/>
      <c r="W118" s="14"/>
      <c r="X118" s="14"/>
      <c r="Y118" s="14"/>
      <c r="Z118" s="14"/>
      <c r="AA118" s="14"/>
      <c r="AB118" s="14"/>
      <c r="AC118" s="14"/>
      <c r="AD118" s="14"/>
      <c r="AE118" s="14"/>
      <c r="AT118" s="260" t="s">
        <v>219</v>
      </c>
      <c r="AU118" s="260" t="s">
        <v>69</v>
      </c>
      <c r="AV118" s="14" t="s">
        <v>76</v>
      </c>
      <c r="AW118" s="14" t="s">
        <v>31</v>
      </c>
      <c r="AX118" s="14" t="s">
        <v>69</v>
      </c>
      <c r="AY118" s="260" t="s">
        <v>206</v>
      </c>
    </row>
    <row r="119" s="13" customFormat="1">
      <c r="A119" s="13"/>
      <c r="B119" s="228"/>
      <c r="C119" s="229"/>
      <c r="D119" s="230" t="s">
        <v>219</v>
      </c>
      <c r="E119" s="231" t="s">
        <v>19</v>
      </c>
      <c r="F119" s="232" t="s">
        <v>730</v>
      </c>
      <c r="G119" s="229"/>
      <c r="H119" s="233">
        <v>12.996</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219</v>
      </c>
      <c r="AU119" s="239" t="s">
        <v>69</v>
      </c>
      <c r="AV119" s="13" t="s">
        <v>78</v>
      </c>
      <c r="AW119" s="13" t="s">
        <v>31</v>
      </c>
      <c r="AX119" s="13" t="s">
        <v>69</v>
      </c>
      <c r="AY119" s="239" t="s">
        <v>206</v>
      </c>
    </row>
    <row r="120" s="15" customFormat="1">
      <c r="A120" s="15"/>
      <c r="B120" s="261"/>
      <c r="C120" s="262"/>
      <c r="D120" s="230" t="s">
        <v>219</v>
      </c>
      <c r="E120" s="263" t="s">
        <v>19</v>
      </c>
      <c r="F120" s="264" t="s">
        <v>312</v>
      </c>
      <c r="G120" s="262"/>
      <c r="H120" s="265">
        <v>27.478000000000002</v>
      </c>
      <c r="I120" s="266"/>
      <c r="J120" s="262"/>
      <c r="K120" s="262"/>
      <c r="L120" s="267"/>
      <c r="M120" s="268"/>
      <c r="N120" s="269"/>
      <c r="O120" s="269"/>
      <c r="P120" s="269"/>
      <c r="Q120" s="269"/>
      <c r="R120" s="269"/>
      <c r="S120" s="269"/>
      <c r="T120" s="270"/>
      <c r="U120" s="15"/>
      <c r="V120" s="15"/>
      <c r="W120" s="15"/>
      <c r="X120" s="15"/>
      <c r="Y120" s="15"/>
      <c r="Z120" s="15"/>
      <c r="AA120" s="15"/>
      <c r="AB120" s="15"/>
      <c r="AC120" s="15"/>
      <c r="AD120" s="15"/>
      <c r="AE120" s="15"/>
      <c r="AT120" s="271" t="s">
        <v>219</v>
      </c>
      <c r="AU120" s="271" t="s">
        <v>69</v>
      </c>
      <c r="AV120" s="15" t="s">
        <v>213</v>
      </c>
      <c r="AW120" s="15" t="s">
        <v>31</v>
      </c>
      <c r="AX120" s="15" t="s">
        <v>76</v>
      </c>
      <c r="AY120" s="271" t="s">
        <v>206</v>
      </c>
    </row>
    <row r="121" s="2" customFormat="1" ht="76.35" customHeight="1">
      <c r="A121" s="39"/>
      <c r="B121" s="40"/>
      <c r="C121" s="214" t="s">
        <v>7</v>
      </c>
      <c r="D121" s="214" t="s">
        <v>209</v>
      </c>
      <c r="E121" s="215" t="s">
        <v>314</v>
      </c>
      <c r="F121" s="216" t="s">
        <v>731</v>
      </c>
      <c r="G121" s="217" t="s">
        <v>302</v>
      </c>
      <c r="H121" s="218">
        <v>14.481999999999999</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732</v>
      </c>
    </row>
    <row r="122" s="14" customFormat="1">
      <c r="A122" s="14"/>
      <c r="B122" s="251"/>
      <c r="C122" s="252"/>
      <c r="D122" s="230" t="s">
        <v>219</v>
      </c>
      <c r="E122" s="253" t="s">
        <v>19</v>
      </c>
      <c r="F122" s="254" t="s">
        <v>317</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305</v>
      </c>
      <c r="G123" s="229"/>
      <c r="H123" s="233">
        <v>14.481999999999999</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142.2" customHeight="1">
      <c r="A124" s="39"/>
      <c r="B124" s="40"/>
      <c r="C124" s="214" t="s">
        <v>306</v>
      </c>
      <c r="D124" s="214" t="s">
        <v>209</v>
      </c>
      <c r="E124" s="215" t="s">
        <v>319</v>
      </c>
      <c r="F124" s="216" t="s">
        <v>320</v>
      </c>
      <c r="G124" s="217" t="s">
        <v>302</v>
      </c>
      <c r="H124" s="218">
        <v>12.996</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733</v>
      </c>
    </row>
    <row r="125" s="14" customFormat="1">
      <c r="A125" s="14"/>
      <c r="B125" s="251"/>
      <c r="C125" s="252"/>
      <c r="D125" s="230" t="s">
        <v>219</v>
      </c>
      <c r="E125" s="253" t="s">
        <v>19</v>
      </c>
      <c r="F125" s="254" t="s">
        <v>734</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730</v>
      </c>
      <c r="G126" s="229"/>
      <c r="H126" s="233">
        <v>12.996</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28.55" customHeight="1">
      <c r="A127" s="39"/>
      <c r="B127" s="40"/>
      <c r="C127" s="214" t="s">
        <v>313</v>
      </c>
      <c r="D127" s="214" t="s">
        <v>209</v>
      </c>
      <c r="E127" s="215" t="s">
        <v>323</v>
      </c>
      <c r="F127" s="216" t="s">
        <v>324</v>
      </c>
      <c r="G127" s="217" t="s">
        <v>302</v>
      </c>
      <c r="H127" s="218">
        <v>0.221</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735</v>
      </c>
    </row>
    <row r="128" s="14" customFormat="1">
      <c r="A128" s="14"/>
      <c r="B128" s="251"/>
      <c r="C128" s="252"/>
      <c r="D128" s="230" t="s">
        <v>219</v>
      </c>
      <c r="E128" s="253" t="s">
        <v>19</v>
      </c>
      <c r="F128" s="254" t="s">
        <v>326</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736</v>
      </c>
      <c r="G129" s="229"/>
      <c r="H129" s="233">
        <v>0.221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128.55" customHeight="1">
      <c r="A130" s="39"/>
      <c r="B130" s="40"/>
      <c r="C130" s="214" t="s">
        <v>318</v>
      </c>
      <c r="D130" s="214" t="s">
        <v>209</v>
      </c>
      <c r="E130" s="215" t="s">
        <v>329</v>
      </c>
      <c r="F130" s="216" t="s">
        <v>330</v>
      </c>
      <c r="G130" s="217" t="s">
        <v>302</v>
      </c>
      <c r="H130" s="218">
        <v>0.187</v>
      </c>
      <c r="I130" s="219"/>
      <c r="J130" s="220">
        <f>ROUND(I130*H130,2)</f>
        <v>0</v>
      </c>
      <c r="K130" s="221"/>
      <c r="L130" s="45"/>
      <c r="M130" s="222" t="s">
        <v>19</v>
      </c>
      <c r="N130" s="223" t="s">
        <v>40</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213</v>
      </c>
      <c r="AT130" s="226" t="s">
        <v>209</v>
      </c>
      <c r="AU130" s="226" t="s">
        <v>69</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737</v>
      </c>
    </row>
    <row r="131" s="14" customFormat="1">
      <c r="A131" s="14"/>
      <c r="B131" s="251"/>
      <c r="C131" s="252"/>
      <c r="D131" s="230" t="s">
        <v>219</v>
      </c>
      <c r="E131" s="253" t="s">
        <v>19</v>
      </c>
      <c r="F131" s="254" t="s">
        <v>332</v>
      </c>
      <c r="G131" s="252"/>
      <c r="H131" s="253" t="s">
        <v>19</v>
      </c>
      <c r="I131" s="255"/>
      <c r="J131" s="252"/>
      <c r="K131" s="252"/>
      <c r="L131" s="256"/>
      <c r="M131" s="257"/>
      <c r="N131" s="258"/>
      <c r="O131" s="258"/>
      <c r="P131" s="258"/>
      <c r="Q131" s="258"/>
      <c r="R131" s="258"/>
      <c r="S131" s="258"/>
      <c r="T131" s="259"/>
      <c r="U131" s="14"/>
      <c r="V131" s="14"/>
      <c r="W131" s="14"/>
      <c r="X131" s="14"/>
      <c r="Y131" s="14"/>
      <c r="Z131" s="14"/>
      <c r="AA131" s="14"/>
      <c r="AB131" s="14"/>
      <c r="AC131" s="14"/>
      <c r="AD131" s="14"/>
      <c r="AE131" s="14"/>
      <c r="AT131" s="260" t="s">
        <v>219</v>
      </c>
      <c r="AU131" s="260" t="s">
        <v>69</v>
      </c>
      <c r="AV131" s="14" t="s">
        <v>76</v>
      </c>
      <c r="AW131" s="14" t="s">
        <v>31</v>
      </c>
      <c r="AX131" s="14" t="s">
        <v>69</v>
      </c>
      <c r="AY131" s="260" t="s">
        <v>206</v>
      </c>
    </row>
    <row r="132" s="13" customFormat="1">
      <c r="A132" s="13"/>
      <c r="B132" s="228"/>
      <c r="C132" s="229"/>
      <c r="D132" s="230" t="s">
        <v>219</v>
      </c>
      <c r="E132" s="231" t="s">
        <v>19</v>
      </c>
      <c r="F132" s="232" t="s">
        <v>738</v>
      </c>
      <c r="G132" s="229"/>
      <c r="H132" s="233">
        <v>0.187</v>
      </c>
      <c r="I132" s="234"/>
      <c r="J132" s="229"/>
      <c r="K132" s="229"/>
      <c r="L132" s="235"/>
      <c r="M132" s="236"/>
      <c r="N132" s="237"/>
      <c r="O132" s="237"/>
      <c r="P132" s="237"/>
      <c r="Q132" s="237"/>
      <c r="R132" s="237"/>
      <c r="S132" s="237"/>
      <c r="T132" s="238"/>
      <c r="U132" s="13"/>
      <c r="V132" s="13"/>
      <c r="W132" s="13"/>
      <c r="X132" s="13"/>
      <c r="Y132" s="13"/>
      <c r="Z132" s="13"/>
      <c r="AA132" s="13"/>
      <c r="AB132" s="13"/>
      <c r="AC132" s="13"/>
      <c r="AD132" s="13"/>
      <c r="AE132" s="13"/>
      <c r="AT132" s="239" t="s">
        <v>219</v>
      </c>
      <c r="AU132" s="239" t="s">
        <v>69</v>
      </c>
      <c r="AV132" s="13" t="s">
        <v>78</v>
      </c>
      <c r="AW132" s="13" t="s">
        <v>31</v>
      </c>
      <c r="AX132" s="13" t="s">
        <v>76</v>
      </c>
      <c r="AY132" s="239" t="s">
        <v>206</v>
      </c>
    </row>
    <row r="133" s="2" customFormat="1" ht="90" customHeight="1">
      <c r="A133" s="39"/>
      <c r="B133" s="40"/>
      <c r="C133" s="214" t="s">
        <v>322</v>
      </c>
      <c r="D133" s="214" t="s">
        <v>209</v>
      </c>
      <c r="E133" s="215" t="s">
        <v>335</v>
      </c>
      <c r="F133" s="216" t="s">
        <v>336</v>
      </c>
      <c r="G133" s="217" t="s">
        <v>302</v>
      </c>
      <c r="H133" s="218">
        <v>0.187</v>
      </c>
      <c r="I133" s="219"/>
      <c r="J133" s="220">
        <f>ROUND(I133*H133,2)</f>
        <v>0</v>
      </c>
      <c r="K133" s="221"/>
      <c r="L133" s="45"/>
      <c r="M133" s="222" t="s">
        <v>19</v>
      </c>
      <c r="N133" s="223" t="s">
        <v>40</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213</v>
      </c>
      <c r="AT133" s="226" t="s">
        <v>209</v>
      </c>
      <c r="AU133" s="226" t="s">
        <v>69</v>
      </c>
      <c r="AY133" s="18" t="s">
        <v>206</v>
      </c>
      <c r="BE133" s="227">
        <f>IF(N133="základní",J133,0)</f>
        <v>0</v>
      </c>
      <c r="BF133" s="227">
        <f>IF(N133="snížená",J133,0)</f>
        <v>0</v>
      </c>
      <c r="BG133" s="227">
        <f>IF(N133="zákl. přenesená",J133,0)</f>
        <v>0</v>
      </c>
      <c r="BH133" s="227">
        <f>IF(N133="sníž. přenesená",J133,0)</f>
        <v>0</v>
      </c>
      <c r="BI133" s="227">
        <f>IF(N133="nulová",J133,0)</f>
        <v>0</v>
      </c>
      <c r="BJ133" s="18" t="s">
        <v>76</v>
      </c>
      <c r="BK133" s="227">
        <f>ROUND(I133*H133,2)</f>
        <v>0</v>
      </c>
      <c r="BL133" s="18" t="s">
        <v>213</v>
      </c>
      <c r="BM133" s="226" t="s">
        <v>739</v>
      </c>
    </row>
    <row r="134" s="2" customFormat="1" ht="156.75" customHeight="1">
      <c r="A134" s="39"/>
      <c r="B134" s="40"/>
      <c r="C134" s="214" t="s">
        <v>328</v>
      </c>
      <c r="D134" s="214" t="s">
        <v>209</v>
      </c>
      <c r="E134" s="215" t="s">
        <v>339</v>
      </c>
      <c r="F134" s="216" t="s">
        <v>340</v>
      </c>
      <c r="G134" s="217" t="s">
        <v>302</v>
      </c>
      <c r="H134" s="218">
        <v>0.40799999999999997</v>
      </c>
      <c r="I134" s="219"/>
      <c r="J134" s="220">
        <f>ROUND(I134*H134,2)</f>
        <v>0</v>
      </c>
      <c r="K134" s="221"/>
      <c r="L134" s="45"/>
      <c r="M134" s="222" t="s">
        <v>19</v>
      </c>
      <c r="N134" s="223" t="s">
        <v>40</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213</v>
      </c>
      <c r="AT134" s="226" t="s">
        <v>209</v>
      </c>
      <c r="AU134" s="226" t="s">
        <v>69</v>
      </c>
      <c r="AY134" s="18" t="s">
        <v>206</v>
      </c>
      <c r="BE134" s="227">
        <f>IF(N134="základní",J134,0)</f>
        <v>0</v>
      </c>
      <c r="BF134" s="227">
        <f>IF(N134="snížená",J134,0)</f>
        <v>0</v>
      </c>
      <c r="BG134" s="227">
        <f>IF(N134="zákl. přenesená",J134,0)</f>
        <v>0</v>
      </c>
      <c r="BH134" s="227">
        <f>IF(N134="sníž. přenesená",J134,0)</f>
        <v>0</v>
      </c>
      <c r="BI134" s="227">
        <f>IF(N134="nulová",J134,0)</f>
        <v>0</v>
      </c>
      <c r="BJ134" s="18" t="s">
        <v>76</v>
      </c>
      <c r="BK134" s="227">
        <f>ROUND(I134*H134,2)</f>
        <v>0</v>
      </c>
      <c r="BL134" s="18" t="s">
        <v>213</v>
      </c>
      <c r="BM134" s="226" t="s">
        <v>740</v>
      </c>
    </row>
    <row r="135" s="14" customFormat="1">
      <c r="A135" s="14"/>
      <c r="B135" s="251"/>
      <c r="C135" s="252"/>
      <c r="D135" s="230" t="s">
        <v>219</v>
      </c>
      <c r="E135" s="253" t="s">
        <v>19</v>
      </c>
      <c r="F135" s="254" t="s">
        <v>342</v>
      </c>
      <c r="G135" s="252"/>
      <c r="H135" s="253" t="s">
        <v>19</v>
      </c>
      <c r="I135" s="255"/>
      <c r="J135" s="252"/>
      <c r="K135" s="252"/>
      <c r="L135" s="256"/>
      <c r="M135" s="257"/>
      <c r="N135" s="258"/>
      <c r="O135" s="258"/>
      <c r="P135" s="258"/>
      <c r="Q135" s="258"/>
      <c r="R135" s="258"/>
      <c r="S135" s="258"/>
      <c r="T135" s="259"/>
      <c r="U135" s="14"/>
      <c r="V135" s="14"/>
      <c r="W135" s="14"/>
      <c r="X135" s="14"/>
      <c r="Y135" s="14"/>
      <c r="Z135" s="14"/>
      <c r="AA135" s="14"/>
      <c r="AB135" s="14"/>
      <c r="AC135" s="14"/>
      <c r="AD135" s="14"/>
      <c r="AE135" s="14"/>
      <c r="AT135" s="260" t="s">
        <v>219</v>
      </c>
      <c r="AU135" s="260" t="s">
        <v>69</v>
      </c>
      <c r="AV135" s="14" t="s">
        <v>76</v>
      </c>
      <c r="AW135" s="14" t="s">
        <v>31</v>
      </c>
      <c r="AX135" s="14" t="s">
        <v>69</v>
      </c>
      <c r="AY135" s="260" t="s">
        <v>206</v>
      </c>
    </row>
    <row r="136" s="13" customFormat="1">
      <c r="A136" s="13"/>
      <c r="B136" s="228"/>
      <c r="C136" s="229"/>
      <c r="D136" s="230" t="s">
        <v>219</v>
      </c>
      <c r="E136" s="231" t="s">
        <v>19</v>
      </c>
      <c r="F136" s="232" t="s">
        <v>741</v>
      </c>
      <c r="G136" s="229"/>
      <c r="H136" s="233">
        <v>0.40799999999999997</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219</v>
      </c>
      <c r="AU136" s="239" t="s">
        <v>69</v>
      </c>
      <c r="AV136" s="13" t="s">
        <v>78</v>
      </c>
      <c r="AW136" s="13" t="s">
        <v>31</v>
      </c>
      <c r="AX136" s="13" t="s">
        <v>76</v>
      </c>
      <c r="AY136" s="239" t="s">
        <v>206</v>
      </c>
    </row>
    <row r="137" s="2" customFormat="1" ht="180.75" customHeight="1">
      <c r="A137" s="39"/>
      <c r="B137" s="40"/>
      <c r="C137" s="214" t="s">
        <v>334</v>
      </c>
      <c r="D137" s="214" t="s">
        <v>209</v>
      </c>
      <c r="E137" s="215" t="s">
        <v>345</v>
      </c>
      <c r="F137" s="216" t="s">
        <v>742</v>
      </c>
      <c r="G137" s="217" t="s">
        <v>302</v>
      </c>
      <c r="H137" s="218">
        <v>0.96299999999999997</v>
      </c>
      <c r="I137" s="219"/>
      <c r="J137" s="220">
        <f>ROUND(I137*H137,2)</f>
        <v>0</v>
      </c>
      <c r="K137" s="221"/>
      <c r="L137" s="45"/>
      <c r="M137" s="222" t="s">
        <v>19</v>
      </c>
      <c r="N137" s="223" t="s">
        <v>40</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213</v>
      </c>
      <c r="AT137" s="226" t="s">
        <v>209</v>
      </c>
      <c r="AU137" s="226" t="s">
        <v>69</v>
      </c>
      <c r="AY137" s="18" t="s">
        <v>206</v>
      </c>
      <c r="BE137" s="227">
        <f>IF(N137="základní",J137,0)</f>
        <v>0</v>
      </c>
      <c r="BF137" s="227">
        <f>IF(N137="snížená",J137,0)</f>
        <v>0</v>
      </c>
      <c r="BG137" s="227">
        <f>IF(N137="zákl. přenesená",J137,0)</f>
        <v>0</v>
      </c>
      <c r="BH137" s="227">
        <f>IF(N137="sníž. přenesená",J137,0)</f>
        <v>0</v>
      </c>
      <c r="BI137" s="227">
        <f>IF(N137="nulová",J137,0)</f>
        <v>0</v>
      </c>
      <c r="BJ137" s="18" t="s">
        <v>76</v>
      </c>
      <c r="BK137" s="227">
        <f>ROUND(I137*H137,2)</f>
        <v>0</v>
      </c>
      <c r="BL137" s="18" t="s">
        <v>213</v>
      </c>
      <c r="BM137" s="226" t="s">
        <v>743</v>
      </c>
    </row>
    <row r="138" s="14" customFormat="1">
      <c r="A138" s="14"/>
      <c r="B138" s="251"/>
      <c r="C138" s="252"/>
      <c r="D138" s="230" t="s">
        <v>219</v>
      </c>
      <c r="E138" s="253" t="s">
        <v>19</v>
      </c>
      <c r="F138" s="254" t="s">
        <v>744</v>
      </c>
      <c r="G138" s="252"/>
      <c r="H138" s="253" t="s">
        <v>19</v>
      </c>
      <c r="I138" s="255"/>
      <c r="J138" s="252"/>
      <c r="K138" s="252"/>
      <c r="L138" s="256"/>
      <c r="M138" s="257"/>
      <c r="N138" s="258"/>
      <c r="O138" s="258"/>
      <c r="P138" s="258"/>
      <c r="Q138" s="258"/>
      <c r="R138" s="258"/>
      <c r="S138" s="258"/>
      <c r="T138" s="259"/>
      <c r="U138" s="14"/>
      <c r="V138" s="14"/>
      <c r="W138" s="14"/>
      <c r="X138" s="14"/>
      <c r="Y138" s="14"/>
      <c r="Z138" s="14"/>
      <c r="AA138" s="14"/>
      <c r="AB138" s="14"/>
      <c r="AC138" s="14"/>
      <c r="AD138" s="14"/>
      <c r="AE138" s="14"/>
      <c r="AT138" s="260" t="s">
        <v>219</v>
      </c>
      <c r="AU138" s="260" t="s">
        <v>69</v>
      </c>
      <c r="AV138" s="14" t="s">
        <v>76</v>
      </c>
      <c r="AW138" s="14" t="s">
        <v>31</v>
      </c>
      <c r="AX138" s="14" t="s">
        <v>69</v>
      </c>
      <c r="AY138" s="260" t="s">
        <v>206</v>
      </c>
    </row>
    <row r="139" s="13" customFormat="1">
      <c r="A139" s="13"/>
      <c r="B139" s="228"/>
      <c r="C139" s="229"/>
      <c r="D139" s="230" t="s">
        <v>219</v>
      </c>
      <c r="E139" s="231" t="s">
        <v>19</v>
      </c>
      <c r="F139" s="232" t="s">
        <v>745</v>
      </c>
      <c r="G139" s="229"/>
      <c r="H139" s="233">
        <v>0.96299999999999997</v>
      </c>
      <c r="I139" s="234"/>
      <c r="J139" s="229"/>
      <c r="K139" s="229"/>
      <c r="L139" s="235"/>
      <c r="M139" s="272"/>
      <c r="N139" s="273"/>
      <c r="O139" s="273"/>
      <c r="P139" s="273"/>
      <c r="Q139" s="273"/>
      <c r="R139" s="273"/>
      <c r="S139" s="273"/>
      <c r="T139" s="274"/>
      <c r="U139" s="13"/>
      <c r="V139" s="13"/>
      <c r="W139" s="13"/>
      <c r="X139" s="13"/>
      <c r="Y139" s="13"/>
      <c r="Z139" s="13"/>
      <c r="AA139" s="13"/>
      <c r="AB139" s="13"/>
      <c r="AC139" s="13"/>
      <c r="AD139" s="13"/>
      <c r="AE139" s="13"/>
      <c r="AT139" s="239" t="s">
        <v>219</v>
      </c>
      <c r="AU139" s="239" t="s">
        <v>69</v>
      </c>
      <c r="AV139" s="13" t="s">
        <v>78</v>
      </c>
      <c r="AW139" s="13" t="s">
        <v>31</v>
      </c>
      <c r="AX139" s="13" t="s">
        <v>76</v>
      </c>
      <c r="AY139" s="239" t="s">
        <v>206</v>
      </c>
    </row>
    <row r="140" s="2" customFormat="1" ht="6.96" customHeight="1">
      <c r="A140" s="39"/>
      <c r="B140" s="60"/>
      <c r="C140" s="61"/>
      <c r="D140" s="61"/>
      <c r="E140" s="61"/>
      <c r="F140" s="61"/>
      <c r="G140" s="61"/>
      <c r="H140" s="61"/>
      <c r="I140" s="61"/>
      <c r="J140" s="61"/>
      <c r="K140" s="61"/>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zeLlLXFakNxtrSLtO0LrFHdHH/Q3wmxena+Q8VZY+mAz1YHfFxe0BjsZAQQQ2PGJb52JIc/f77dLYf5djuPNjw==" hashValue="+zZIH8ifVpKsSBDgJ7gq//rAYnSn7VcafyKfOpcaQ7jrHCJBUx+q292Mx6QtpBFqYUcFXTYw4TB6zaEN2inpdQ==" algorithmName="SHA-512" password="CC35"/>
  <autoFilter ref="C84:K13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746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ROUND((SUM(BE85:BE128)),  2)</f>
        <v>0</v>
      </c>
      <c r="G35" s="39"/>
      <c r="H35" s="39"/>
      <c r="I35" s="158">
        <v>0.20999999999999999</v>
      </c>
      <c r="J35" s="157">
        <f>ROUND(((SUM(BE85:BE128))*I35),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ROUND((SUM(BF85:BF128)),  2)</f>
        <v>0</v>
      </c>
      <c r="G36" s="39"/>
      <c r="H36" s="39"/>
      <c r="I36" s="158">
        <v>0.14999999999999999</v>
      </c>
      <c r="J36" s="157">
        <f>ROUND(((SUM(BF85:BF128))*I36),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01.12 - SO 01.12 - km 416,200 - 416,680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01.12 - SO 01.12 - km 416,200 - 416,680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SUM(P86:P128)</f>
        <v>0</v>
      </c>
      <c r="Q85" s="97"/>
      <c r="R85" s="195">
        <f>SUM(R86:R128)</f>
        <v>0.29471999999999998</v>
      </c>
      <c r="S85" s="97"/>
      <c r="T85" s="196">
        <f>SUM(T86:T128)</f>
        <v>0</v>
      </c>
      <c r="U85" s="39"/>
      <c r="V85" s="39"/>
      <c r="W85" s="39"/>
      <c r="X85" s="39"/>
      <c r="Y85" s="39"/>
      <c r="Z85" s="39"/>
      <c r="AA85" s="39"/>
      <c r="AB85" s="39"/>
      <c r="AC85" s="39"/>
      <c r="AD85" s="39"/>
      <c r="AE85" s="39"/>
      <c r="AT85" s="18" t="s">
        <v>68</v>
      </c>
      <c r="AU85" s="18" t="s">
        <v>188</v>
      </c>
      <c r="BK85" s="197">
        <f>SUM(BK86:BK128)</f>
        <v>0</v>
      </c>
    </row>
    <row r="86" s="2" customFormat="1" ht="49.05" customHeight="1">
      <c r="A86" s="39"/>
      <c r="B86" s="40"/>
      <c r="C86" s="214" t="s">
        <v>76</v>
      </c>
      <c r="D86" s="214" t="s">
        <v>209</v>
      </c>
      <c r="E86" s="215" t="s">
        <v>210</v>
      </c>
      <c r="F86" s="216" t="s">
        <v>211</v>
      </c>
      <c r="G86" s="217" t="s">
        <v>212</v>
      </c>
      <c r="H86" s="218">
        <v>10</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747</v>
      </c>
    </row>
    <row r="87" s="2" customFormat="1" ht="114.9" customHeight="1">
      <c r="A87" s="39"/>
      <c r="B87" s="40"/>
      <c r="C87" s="214" t="s">
        <v>78</v>
      </c>
      <c r="D87" s="214" t="s">
        <v>209</v>
      </c>
      <c r="E87" s="215" t="s">
        <v>215</v>
      </c>
      <c r="F87" s="216" t="s">
        <v>216</v>
      </c>
      <c r="G87" s="217" t="s">
        <v>217</v>
      </c>
      <c r="H87" s="218">
        <v>480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748</v>
      </c>
    </row>
    <row r="88" s="13" customFormat="1">
      <c r="A88" s="13"/>
      <c r="B88" s="228"/>
      <c r="C88" s="229"/>
      <c r="D88" s="230" t="s">
        <v>219</v>
      </c>
      <c r="E88" s="231" t="s">
        <v>19</v>
      </c>
      <c r="F88" s="232" t="s">
        <v>749</v>
      </c>
      <c r="G88" s="229"/>
      <c r="H88" s="233">
        <v>480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480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68" customHeight="1">
      <c r="A90" s="39"/>
      <c r="B90" s="40"/>
      <c r="C90" s="214" t="s">
        <v>221</v>
      </c>
      <c r="D90" s="214" t="s">
        <v>209</v>
      </c>
      <c r="E90" s="215" t="s">
        <v>750</v>
      </c>
      <c r="F90" s="216" t="s">
        <v>751</v>
      </c>
      <c r="G90" s="217" t="s">
        <v>217</v>
      </c>
      <c r="H90" s="218">
        <v>480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752</v>
      </c>
    </row>
    <row r="91" s="13" customFormat="1">
      <c r="A91" s="13"/>
      <c r="B91" s="228"/>
      <c r="C91" s="229"/>
      <c r="D91" s="230" t="s">
        <v>219</v>
      </c>
      <c r="E91" s="231" t="s">
        <v>19</v>
      </c>
      <c r="F91" s="232" t="s">
        <v>753</v>
      </c>
      <c r="G91" s="229"/>
      <c r="H91" s="233">
        <v>480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76</v>
      </c>
      <c r="AY91" s="239" t="s">
        <v>206</v>
      </c>
    </row>
    <row r="92" s="2" customFormat="1" ht="66.75" customHeight="1">
      <c r="A92" s="39"/>
      <c r="B92" s="40"/>
      <c r="C92" s="214" t="s">
        <v>213</v>
      </c>
      <c r="D92" s="214" t="s">
        <v>209</v>
      </c>
      <c r="E92" s="215" t="s">
        <v>241</v>
      </c>
      <c r="F92" s="216" t="s">
        <v>242</v>
      </c>
      <c r="G92" s="217" t="s">
        <v>212</v>
      </c>
      <c r="H92" s="218">
        <v>888</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754</v>
      </c>
    </row>
    <row r="93" s="13" customFormat="1">
      <c r="A93" s="13"/>
      <c r="B93" s="228"/>
      <c r="C93" s="229"/>
      <c r="D93" s="230" t="s">
        <v>219</v>
      </c>
      <c r="E93" s="231" t="s">
        <v>19</v>
      </c>
      <c r="F93" s="232" t="s">
        <v>755</v>
      </c>
      <c r="G93" s="229"/>
      <c r="H93" s="233">
        <v>888</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219</v>
      </c>
      <c r="AU93" s="239" t="s">
        <v>69</v>
      </c>
      <c r="AV93" s="13" t="s">
        <v>78</v>
      </c>
      <c r="AW93" s="13" t="s">
        <v>31</v>
      </c>
      <c r="AX93" s="13" t="s">
        <v>76</v>
      </c>
      <c r="AY93" s="239" t="s">
        <v>206</v>
      </c>
    </row>
    <row r="94" s="2" customFormat="1" ht="21.75" customHeight="1">
      <c r="A94" s="39"/>
      <c r="B94" s="40"/>
      <c r="C94" s="240" t="s">
        <v>207</v>
      </c>
      <c r="D94" s="240" t="s">
        <v>226</v>
      </c>
      <c r="E94" s="241" t="s">
        <v>244</v>
      </c>
      <c r="F94" s="242" t="s">
        <v>245</v>
      </c>
      <c r="G94" s="243" t="s">
        <v>212</v>
      </c>
      <c r="H94" s="244">
        <v>888</v>
      </c>
      <c r="I94" s="245"/>
      <c r="J94" s="246">
        <f>ROUND(I94*H94,2)</f>
        <v>0</v>
      </c>
      <c r="K94" s="247"/>
      <c r="L94" s="248"/>
      <c r="M94" s="249" t="s">
        <v>19</v>
      </c>
      <c r="N94" s="250" t="s">
        <v>40</v>
      </c>
      <c r="O94" s="85"/>
      <c r="P94" s="224">
        <f>O94*H94</f>
        <v>0</v>
      </c>
      <c r="Q94" s="224">
        <v>0.00021000000000000001</v>
      </c>
      <c r="R94" s="224">
        <f>Q94*H94</f>
        <v>0.18648000000000001</v>
      </c>
      <c r="S94" s="224">
        <v>0</v>
      </c>
      <c r="T94" s="225">
        <f>S94*H94</f>
        <v>0</v>
      </c>
      <c r="U94" s="39"/>
      <c r="V94" s="39"/>
      <c r="W94" s="39"/>
      <c r="X94" s="39"/>
      <c r="Y94" s="39"/>
      <c r="Z94" s="39"/>
      <c r="AA94" s="39"/>
      <c r="AB94" s="39"/>
      <c r="AC94" s="39"/>
      <c r="AD94" s="39"/>
      <c r="AE94" s="39"/>
      <c r="AR94" s="226" t="s">
        <v>229</v>
      </c>
      <c r="AT94" s="226" t="s">
        <v>226</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756</v>
      </c>
    </row>
    <row r="95" s="2" customFormat="1" ht="78" customHeight="1">
      <c r="A95" s="39"/>
      <c r="B95" s="40"/>
      <c r="C95" s="214" t="s">
        <v>235</v>
      </c>
      <c r="D95" s="214" t="s">
        <v>209</v>
      </c>
      <c r="E95" s="215" t="s">
        <v>248</v>
      </c>
      <c r="F95" s="216" t="s">
        <v>249</v>
      </c>
      <c r="G95" s="217" t="s">
        <v>212</v>
      </c>
      <c r="H95" s="218">
        <v>88</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757</v>
      </c>
    </row>
    <row r="96" s="2" customFormat="1" ht="24.15" customHeight="1">
      <c r="A96" s="39"/>
      <c r="B96" s="40"/>
      <c r="C96" s="240" t="s">
        <v>240</v>
      </c>
      <c r="D96" s="240" t="s">
        <v>226</v>
      </c>
      <c r="E96" s="241" t="s">
        <v>252</v>
      </c>
      <c r="F96" s="242" t="s">
        <v>253</v>
      </c>
      <c r="G96" s="243" t="s">
        <v>212</v>
      </c>
      <c r="H96" s="244">
        <v>88</v>
      </c>
      <c r="I96" s="245"/>
      <c r="J96" s="246">
        <f>ROUND(I96*H96,2)</f>
        <v>0</v>
      </c>
      <c r="K96" s="247"/>
      <c r="L96" s="248"/>
      <c r="M96" s="249" t="s">
        <v>19</v>
      </c>
      <c r="N96" s="250" t="s">
        <v>40</v>
      </c>
      <c r="O96" s="85"/>
      <c r="P96" s="224">
        <f>O96*H96</f>
        <v>0</v>
      </c>
      <c r="Q96" s="224">
        <v>0.00123</v>
      </c>
      <c r="R96" s="224">
        <f>Q96*H96</f>
        <v>0.10824</v>
      </c>
      <c r="S96" s="224">
        <v>0</v>
      </c>
      <c r="T96" s="225">
        <f>S96*H96</f>
        <v>0</v>
      </c>
      <c r="U96" s="39"/>
      <c r="V96" s="39"/>
      <c r="W96" s="39"/>
      <c r="X96" s="39"/>
      <c r="Y96" s="39"/>
      <c r="Z96" s="39"/>
      <c r="AA96" s="39"/>
      <c r="AB96" s="39"/>
      <c r="AC96" s="39"/>
      <c r="AD96" s="39"/>
      <c r="AE96" s="39"/>
      <c r="AR96" s="226" t="s">
        <v>229</v>
      </c>
      <c r="AT96" s="226" t="s">
        <v>226</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758</v>
      </c>
    </row>
    <row r="97" s="2" customFormat="1" ht="114.9" customHeight="1">
      <c r="A97" s="39"/>
      <c r="B97" s="40"/>
      <c r="C97" s="214" t="s">
        <v>229</v>
      </c>
      <c r="D97" s="214" t="s">
        <v>209</v>
      </c>
      <c r="E97" s="215" t="s">
        <v>359</v>
      </c>
      <c r="F97" s="216" t="s">
        <v>360</v>
      </c>
      <c r="G97" s="217" t="s">
        <v>258</v>
      </c>
      <c r="H97" s="218">
        <v>3</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759</v>
      </c>
    </row>
    <row r="98" s="2" customFormat="1" ht="114.9" customHeight="1">
      <c r="A98" s="39"/>
      <c r="B98" s="40"/>
      <c r="C98" s="214" t="s">
        <v>247</v>
      </c>
      <c r="D98" s="214" t="s">
        <v>209</v>
      </c>
      <c r="E98" s="215" t="s">
        <v>538</v>
      </c>
      <c r="F98" s="216" t="s">
        <v>539</v>
      </c>
      <c r="G98" s="217" t="s">
        <v>258</v>
      </c>
      <c r="H98" s="218">
        <v>1</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760</v>
      </c>
    </row>
    <row r="99" s="2" customFormat="1" ht="114.9" customHeight="1">
      <c r="A99" s="39"/>
      <c r="B99" s="40"/>
      <c r="C99" s="214" t="s">
        <v>251</v>
      </c>
      <c r="D99" s="214" t="s">
        <v>209</v>
      </c>
      <c r="E99" s="215" t="s">
        <v>265</v>
      </c>
      <c r="F99" s="216" t="s">
        <v>266</v>
      </c>
      <c r="G99" s="217" t="s">
        <v>258</v>
      </c>
      <c r="H99" s="218">
        <v>1</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761</v>
      </c>
    </row>
    <row r="100" s="2" customFormat="1" ht="78" customHeight="1">
      <c r="A100" s="39"/>
      <c r="B100" s="40"/>
      <c r="C100" s="214" t="s">
        <v>255</v>
      </c>
      <c r="D100" s="214" t="s">
        <v>209</v>
      </c>
      <c r="E100" s="215" t="s">
        <v>269</v>
      </c>
      <c r="F100" s="216" t="s">
        <v>762</v>
      </c>
      <c r="G100" s="217" t="s">
        <v>217</v>
      </c>
      <c r="H100" s="218">
        <v>580</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763</v>
      </c>
    </row>
    <row r="101" s="13" customFormat="1">
      <c r="A101" s="13"/>
      <c r="B101" s="228"/>
      <c r="C101" s="229"/>
      <c r="D101" s="230" t="s">
        <v>219</v>
      </c>
      <c r="E101" s="231" t="s">
        <v>19</v>
      </c>
      <c r="F101" s="232" t="s">
        <v>764</v>
      </c>
      <c r="G101" s="229"/>
      <c r="H101" s="233">
        <v>580</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69</v>
      </c>
      <c r="AV101" s="13" t="s">
        <v>78</v>
      </c>
      <c r="AW101" s="13" t="s">
        <v>31</v>
      </c>
      <c r="AX101" s="13" t="s">
        <v>76</v>
      </c>
      <c r="AY101" s="239" t="s">
        <v>206</v>
      </c>
    </row>
    <row r="102" s="2" customFormat="1" ht="90" customHeight="1">
      <c r="A102" s="39"/>
      <c r="B102" s="40"/>
      <c r="C102" s="214" t="s">
        <v>260</v>
      </c>
      <c r="D102" s="214" t="s">
        <v>209</v>
      </c>
      <c r="E102" s="215" t="s">
        <v>273</v>
      </c>
      <c r="F102" s="216" t="s">
        <v>274</v>
      </c>
      <c r="G102" s="217" t="s">
        <v>258</v>
      </c>
      <c r="H102" s="218">
        <v>2</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765</v>
      </c>
    </row>
    <row r="103" s="2" customFormat="1" ht="49.05" customHeight="1">
      <c r="A103" s="39"/>
      <c r="B103" s="40"/>
      <c r="C103" s="214" t="s">
        <v>264</v>
      </c>
      <c r="D103" s="214" t="s">
        <v>209</v>
      </c>
      <c r="E103" s="215" t="s">
        <v>291</v>
      </c>
      <c r="F103" s="216" t="s">
        <v>292</v>
      </c>
      <c r="G103" s="217" t="s">
        <v>212</v>
      </c>
      <c r="H103" s="218">
        <v>96</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766</v>
      </c>
    </row>
    <row r="104" s="2" customFormat="1" ht="44.25" customHeight="1">
      <c r="A104" s="39"/>
      <c r="B104" s="40"/>
      <c r="C104" s="214" t="s">
        <v>268</v>
      </c>
      <c r="D104" s="214" t="s">
        <v>209</v>
      </c>
      <c r="E104" s="215" t="s">
        <v>300</v>
      </c>
      <c r="F104" s="216" t="s">
        <v>301</v>
      </c>
      <c r="G104" s="217" t="s">
        <v>302</v>
      </c>
      <c r="H104" s="218">
        <v>28.963000000000001</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767</v>
      </c>
    </row>
    <row r="105" s="14" customFormat="1">
      <c r="A105" s="14"/>
      <c r="B105" s="251"/>
      <c r="C105" s="252"/>
      <c r="D105" s="230" t="s">
        <v>219</v>
      </c>
      <c r="E105" s="253" t="s">
        <v>19</v>
      </c>
      <c r="F105" s="254" t="s">
        <v>304</v>
      </c>
      <c r="G105" s="252"/>
      <c r="H105" s="253" t="s">
        <v>19</v>
      </c>
      <c r="I105" s="255"/>
      <c r="J105" s="252"/>
      <c r="K105" s="252"/>
      <c r="L105" s="256"/>
      <c r="M105" s="257"/>
      <c r="N105" s="258"/>
      <c r="O105" s="258"/>
      <c r="P105" s="258"/>
      <c r="Q105" s="258"/>
      <c r="R105" s="258"/>
      <c r="S105" s="258"/>
      <c r="T105" s="259"/>
      <c r="U105" s="14"/>
      <c r="V105" s="14"/>
      <c r="W105" s="14"/>
      <c r="X105" s="14"/>
      <c r="Y105" s="14"/>
      <c r="Z105" s="14"/>
      <c r="AA105" s="14"/>
      <c r="AB105" s="14"/>
      <c r="AC105" s="14"/>
      <c r="AD105" s="14"/>
      <c r="AE105" s="14"/>
      <c r="AT105" s="260" t="s">
        <v>219</v>
      </c>
      <c r="AU105" s="260" t="s">
        <v>69</v>
      </c>
      <c r="AV105" s="14" t="s">
        <v>76</v>
      </c>
      <c r="AW105" s="14" t="s">
        <v>31</v>
      </c>
      <c r="AX105" s="14" t="s">
        <v>69</v>
      </c>
      <c r="AY105" s="260" t="s">
        <v>206</v>
      </c>
    </row>
    <row r="106" s="13" customFormat="1">
      <c r="A106" s="13"/>
      <c r="B106" s="228"/>
      <c r="C106" s="229"/>
      <c r="D106" s="230" t="s">
        <v>219</v>
      </c>
      <c r="E106" s="231" t="s">
        <v>19</v>
      </c>
      <c r="F106" s="232" t="s">
        <v>493</v>
      </c>
      <c r="G106" s="229"/>
      <c r="H106" s="233">
        <v>28.963000000000001</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90" customHeight="1">
      <c r="A107" s="39"/>
      <c r="B107" s="40"/>
      <c r="C107" s="214" t="s">
        <v>8</v>
      </c>
      <c r="D107" s="214" t="s">
        <v>209</v>
      </c>
      <c r="E107" s="215" t="s">
        <v>307</v>
      </c>
      <c r="F107" s="216" t="s">
        <v>308</v>
      </c>
      <c r="G107" s="217" t="s">
        <v>302</v>
      </c>
      <c r="H107" s="218">
        <v>57.926000000000002</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768</v>
      </c>
    </row>
    <row r="108" s="14" customFormat="1">
      <c r="A108" s="14"/>
      <c r="B108" s="251"/>
      <c r="C108" s="252"/>
      <c r="D108" s="230" t="s">
        <v>219</v>
      </c>
      <c r="E108" s="253" t="s">
        <v>19</v>
      </c>
      <c r="F108" s="254" t="s">
        <v>304</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493</v>
      </c>
      <c r="G109" s="229"/>
      <c r="H109" s="233">
        <v>28.963000000000001</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69</v>
      </c>
      <c r="AY109" s="239" t="s">
        <v>206</v>
      </c>
    </row>
    <row r="110" s="14" customFormat="1">
      <c r="A110" s="14"/>
      <c r="B110" s="251"/>
      <c r="C110" s="252"/>
      <c r="D110" s="230" t="s">
        <v>219</v>
      </c>
      <c r="E110" s="253" t="s">
        <v>19</v>
      </c>
      <c r="F110" s="254" t="s">
        <v>310</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493</v>
      </c>
      <c r="G111" s="229"/>
      <c r="H111" s="233">
        <v>28.963000000000001</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69</v>
      </c>
      <c r="AY111" s="239" t="s">
        <v>206</v>
      </c>
    </row>
    <row r="112" s="15" customFormat="1">
      <c r="A112" s="15"/>
      <c r="B112" s="261"/>
      <c r="C112" s="262"/>
      <c r="D112" s="230" t="s">
        <v>219</v>
      </c>
      <c r="E112" s="263" t="s">
        <v>19</v>
      </c>
      <c r="F112" s="264" t="s">
        <v>312</v>
      </c>
      <c r="G112" s="262"/>
      <c r="H112" s="265">
        <v>57.926000000000002</v>
      </c>
      <c r="I112" s="266"/>
      <c r="J112" s="262"/>
      <c r="K112" s="262"/>
      <c r="L112" s="267"/>
      <c r="M112" s="268"/>
      <c r="N112" s="269"/>
      <c r="O112" s="269"/>
      <c r="P112" s="269"/>
      <c r="Q112" s="269"/>
      <c r="R112" s="269"/>
      <c r="S112" s="269"/>
      <c r="T112" s="270"/>
      <c r="U112" s="15"/>
      <c r="V112" s="15"/>
      <c r="W112" s="15"/>
      <c r="X112" s="15"/>
      <c r="Y112" s="15"/>
      <c r="Z112" s="15"/>
      <c r="AA112" s="15"/>
      <c r="AB112" s="15"/>
      <c r="AC112" s="15"/>
      <c r="AD112" s="15"/>
      <c r="AE112" s="15"/>
      <c r="AT112" s="271" t="s">
        <v>219</v>
      </c>
      <c r="AU112" s="271" t="s">
        <v>69</v>
      </c>
      <c r="AV112" s="15" t="s">
        <v>213</v>
      </c>
      <c r="AW112" s="15" t="s">
        <v>31</v>
      </c>
      <c r="AX112" s="15" t="s">
        <v>76</v>
      </c>
      <c r="AY112" s="271" t="s">
        <v>206</v>
      </c>
    </row>
    <row r="113" s="2" customFormat="1" ht="142.2" customHeight="1">
      <c r="A113" s="39"/>
      <c r="B113" s="40"/>
      <c r="C113" s="214" t="s">
        <v>276</v>
      </c>
      <c r="D113" s="214" t="s">
        <v>209</v>
      </c>
      <c r="E113" s="215" t="s">
        <v>314</v>
      </c>
      <c r="F113" s="216" t="s">
        <v>315</v>
      </c>
      <c r="G113" s="217" t="s">
        <v>302</v>
      </c>
      <c r="H113" s="218">
        <v>28.963000000000001</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769</v>
      </c>
    </row>
    <row r="114" s="14" customFormat="1">
      <c r="A114" s="14"/>
      <c r="B114" s="251"/>
      <c r="C114" s="252"/>
      <c r="D114" s="230" t="s">
        <v>219</v>
      </c>
      <c r="E114" s="253" t="s">
        <v>19</v>
      </c>
      <c r="F114" s="254" t="s">
        <v>317</v>
      </c>
      <c r="G114" s="252"/>
      <c r="H114" s="253" t="s">
        <v>19</v>
      </c>
      <c r="I114" s="255"/>
      <c r="J114" s="252"/>
      <c r="K114" s="252"/>
      <c r="L114" s="256"/>
      <c r="M114" s="257"/>
      <c r="N114" s="258"/>
      <c r="O114" s="258"/>
      <c r="P114" s="258"/>
      <c r="Q114" s="258"/>
      <c r="R114" s="258"/>
      <c r="S114" s="258"/>
      <c r="T114" s="259"/>
      <c r="U114" s="14"/>
      <c r="V114" s="14"/>
      <c r="W114" s="14"/>
      <c r="X114" s="14"/>
      <c r="Y114" s="14"/>
      <c r="Z114" s="14"/>
      <c r="AA114" s="14"/>
      <c r="AB114" s="14"/>
      <c r="AC114" s="14"/>
      <c r="AD114" s="14"/>
      <c r="AE114" s="14"/>
      <c r="AT114" s="260" t="s">
        <v>219</v>
      </c>
      <c r="AU114" s="260" t="s">
        <v>69</v>
      </c>
      <c r="AV114" s="14" t="s">
        <v>76</v>
      </c>
      <c r="AW114" s="14" t="s">
        <v>31</v>
      </c>
      <c r="AX114" s="14" t="s">
        <v>69</v>
      </c>
      <c r="AY114" s="260" t="s">
        <v>206</v>
      </c>
    </row>
    <row r="115" s="13" customFormat="1">
      <c r="A115" s="13"/>
      <c r="B115" s="228"/>
      <c r="C115" s="229"/>
      <c r="D115" s="230" t="s">
        <v>219</v>
      </c>
      <c r="E115" s="231" t="s">
        <v>19</v>
      </c>
      <c r="F115" s="232" t="s">
        <v>493</v>
      </c>
      <c r="G115" s="229"/>
      <c r="H115" s="233">
        <v>28.963000000000001</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76</v>
      </c>
      <c r="AY115" s="239" t="s">
        <v>206</v>
      </c>
    </row>
    <row r="116" s="2" customFormat="1" ht="142.2" customHeight="1">
      <c r="A116" s="39"/>
      <c r="B116" s="40"/>
      <c r="C116" s="214" t="s">
        <v>281</v>
      </c>
      <c r="D116" s="214" t="s">
        <v>209</v>
      </c>
      <c r="E116" s="215" t="s">
        <v>319</v>
      </c>
      <c r="F116" s="216" t="s">
        <v>320</v>
      </c>
      <c r="G116" s="217" t="s">
        <v>302</v>
      </c>
      <c r="H116" s="218">
        <v>28.963000000000001</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770</v>
      </c>
    </row>
    <row r="117" s="14" customFormat="1">
      <c r="A117" s="14"/>
      <c r="B117" s="251"/>
      <c r="C117" s="252"/>
      <c r="D117" s="230" t="s">
        <v>219</v>
      </c>
      <c r="E117" s="253" t="s">
        <v>19</v>
      </c>
      <c r="F117" s="254" t="s">
        <v>310</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493</v>
      </c>
      <c r="G118" s="229"/>
      <c r="H118" s="233">
        <v>28.963000000000001</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128.55" customHeight="1">
      <c r="A119" s="39"/>
      <c r="B119" s="40"/>
      <c r="C119" s="214" t="s">
        <v>285</v>
      </c>
      <c r="D119" s="214" t="s">
        <v>209</v>
      </c>
      <c r="E119" s="215" t="s">
        <v>323</v>
      </c>
      <c r="F119" s="216" t="s">
        <v>324</v>
      </c>
      <c r="G119" s="217" t="s">
        <v>302</v>
      </c>
      <c r="H119" s="218">
        <v>0.108</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771</v>
      </c>
    </row>
    <row r="120" s="14" customFormat="1">
      <c r="A120" s="14"/>
      <c r="B120" s="251"/>
      <c r="C120" s="252"/>
      <c r="D120" s="230" t="s">
        <v>219</v>
      </c>
      <c r="E120" s="253" t="s">
        <v>19</v>
      </c>
      <c r="F120" s="254" t="s">
        <v>326</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772</v>
      </c>
      <c r="G121" s="229"/>
      <c r="H121" s="233">
        <v>0.108</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76</v>
      </c>
      <c r="AY121" s="239" t="s">
        <v>206</v>
      </c>
    </row>
    <row r="122" s="2" customFormat="1" ht="128.55" customHeight="1">
      <c r="A122" s="39"/>
      <c r="B122" s="40"/>
      <c r="C122" s="214" t="s">
        <v>290</v>
      </c>
      <c r="D122" s="214" t="s">
        <v>209</v>
      </c>
      <c r="E122" s="215" t="s">
        <v>329</v>
      </c>
      <c r="F122" s="216" t="s">
        <v>330</v>
      </c>
      <c r="G122" s="217" t="s">
        <v>302</v>
      </c>
      <c r="H122" s="218">
        <v>0.186</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773</v>
      </c>
    </row>
    <row r="123" s="14" customFormat="1">
      <c r="A123" s="14"/>
      <c r="B123" s="251"/>
      <c r="C123" s="252"/>
      <c r="D123" s="230" t="s">
        <v>219</v>
      </c>
      <c r="E123" s="253" t="s">
        <v>19</v>
      </c>
      <c r="F123" s="254" t="s">
        <v>332</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69</v>
      </c>
      <c r="AV123" s="14" t="s">
        <v>76</v>
      </c>
      <c r="AW123" s="14" t="s">
        <v>31</v>
      </c>
      <c r="AX123" s="14" t="s">
        <v>69</v>
      </c>
      <c r="AY123" s="260" t="s">
        <v>206</v>
      </c>
    </row>
    <row r="124" s="13" customFormat="1">
      <c r="A124" s="13"/>
      <c r="B124" s="228"/>
      <c r="C124" s="229"/>
      <c r="D124" s="230" t="s">
        <v>219</v>
      </c>
      <c r="E124" s="231" t="s">
        <v>19</v>
      </c>
      <c r="F124" s="232" t="s">
        <v>333</v>
      </c>
      <c r="G124" s="229"/>
      <c r="H124" s="233">
        <v>0.186</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69</v>
      </c>
      <c r="AV124" s="13" t="s">
        <v>78</v>
      </c>
      <c r="AW124" s="13" t="s">
        <v>31</v>
      </c>
      <c r="AX124" s="13" t="s">
        <v>76</v>
      </c>
      <c r="AY124" s="239" t="s">
        <v>206</v>
      </c>
    </row>
    <row r="125" s="2" customFormat="1" ht="90" customHeight="1">
      <c r="A125" s="39"/>
      <c r="B125" s="40"/>
      <c r="C125" s="214" t="s">
        <v>294</v>
      </c>
      <c r="D125" s="214" t="s">
        <v>209</v>
      </c>
      <c r="E125" s="215" t="s">
        <v>335</v>
      </c>
      <c r="F125" s="216" t="s">
        <v>336</v>
      </c>
      <c r="G125" s="217" t="s">
        <v>302</v>
      </c>
      <c r="H125" s="218">
        <v>0.186</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774</v>
      </c>
    </row>
    <row r="126" s="2" customFormat="1" ht="156.75" customHeight="1">
      <c r="A126" s="39"/>
      <c r="B126" s="40"/>
      <c r="C126" s="214" t="s">
        <v>7</v>
      </c>
      <c r="D126" s="214" t="s">
        <v>209</v>
      </c>
      <c r="E126" s="215" t="s">
        <v>339</v>
      </c>
      <c r="F126" s="216" t="s">
        <v>340</v>
      </c>
      <c r="G126" s="217" t="s">
        <v>302</v>
      </c>
      <c r="H126" s="218">
        <v>0.29399999999999998</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775</v>
      </c>
    </row>
    <row r="127" s="14" customFormat="1">
      <c r="A127" s="14"/>
      <c r="B127" s="251"/>
      <c r="C127" s="252"/>
      <c r="D127" s="230" t="s">
        <v>219</v>
      </c>
      <c r="E127" s="253" t="s">
        <v>19</v>
      </c>
      <c r="F127" s="254" t="s">
        <v>342</v>
      </c>
      <c r="G127" s="252"/>
      <c r="H127" s="253" t="s">
        <v>19</v>
      </c>
      <c r="I127" s="255"/>
      <c r="J127" s="252"/>
      <c r="K127" s="252"/>
      <c r="L127" s="256"/>
      <c r="M127" s="257"/>
      <c r="N127" s="258"/>
      <c r="O127" s="258"/>
      <c r="P127" s="258"/>
      <c r="Q127" s="258"/>
      <c r="R127" s="258"/>
      <c r="S127" s="258"/>
      <c r="T127" s="259"/>
      <c r="U127" s="14"/>
      <c r="V127" s="14"/>
      <c r="W127" s="14"/>
      <c r="X127" s="14"/>
      <c r="Y127" s="14"/>
      <c r="Z127" s="14"/>
      <c r="AA127" s="14"/>
      <c r="AB127" s="14"/>
      <c r="AC127" s="14"/>
      <c r="AD127" s="14"/>
      <c r="AE127" s="14"/>
      <c r="AT127" s="260" t="s">
        <v>219</v>
      </c>
      <c r="AU127" s="260" t="s">
        <v>69</v>
      </c>
      <c r="AV127" s="14" t="s">
        <v>76</v>
      </c>
      <c r="AW127" s="14" t="s">
        <v>31</v>
      </c>
      <c r="AX127" s="14" t="s">
        <v>69</v>
      </c>
      <c r="AY127" s="260" t="s">
        <v>206</v>
      </c>
    </row>
    <row r="128" s="13" customFormat="1">
      <c r="A128" s="13"/>
      <c r="B128" s="228"/>
      <c r="C128" s="229"/>
      <c r="D128" s="230" t="s">
        <v>219</v>
      </c>
      <c r="E128" s="231" t="s">
        <v>19</v>
      </c>
      <c r="F128" s="232" t="s">
        <v>776</v>
      </c>
      <c r="G128" s="229"/>
      <c r="H128" s="233">
        <v>0.29399999999999998</v>
      </c>
      <c r="I128" s="234"/>
      <c r="J128" s="229"/>
      <c r="K128" s="229"/>
      <c r="L128" s="235"/>
      <c r="M128" s="272"/>
      <c r="N128" s="273"/>
      <c r="O128" s="273"/>
      <c r="P128" s="273"/>
      <c r="Q128" s="273"/>
      <c r="R128" s="273"/>
      <c r="S128" s="273"/>
      <c r="T128" s="274"/>
      <c r="U128" s="13"/>
      <c r="V128" s="13"/>
      <c r="W128" s="13"/>
      <c r="X128" s="13"/>
      <c r="Y128" s="13"/>
      <c r="Z128" s="13"/>
      <c r="AA128" s="13"/>
      <c r="AB128" s="13"/>
      <c r="AC128" s="13"/>
      <c r="AD128" s="13"/>
      <c r="AE128" s="13"/>
      <c r="AT128" s="239" t="s">
        <v>219</v>
      </c>
      <c r="AU128" s="239" t="s">
        <v>69</v>
      </c>
      <c r="AV128" s="13" t="s">
        <v>78</v>
      </c>
      <c r="AW128" s="13" t="s">
        <v>31</v>
      </c>
      <c r="AX128" s="13" t="s">
        <v>76</v>
      </c>
      <c r="AY128" s="239" t="s">
        <v>206</v>
      </c>
    </row>
    <row r="129" s="2" customFormat="1" ht="6.96" customHeight="1">
      <c r="A129" s="39"/>
      <c r="B129" s="60"/>
      <c r="C129" s="61"/>
      <c r="D129" s="61"/>
      <c r="E129" s="61"/>
      <c r="F129" s="61"/>
      <c r="G129" s="61"/>
      <c r="H129" s="61"/>
      <c r="I129" s="61"/>
      <c r="J129" s="61"/>
      <c r="K129" s="61"/>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wW2ISw7PcZt3yG1K91I7lkZVTfMeuw5bMSYMaya4fNOh4te+2YyuF6SmZhlMV9zZiK4EIS9O8RlxTquBU+p2HQ==" hashValue="7LJhjSgge1L0Q8CMOrrrx2M2XZRjmyNaIw5ywgzMYVjAxzdeRpRmE8u01fzmWv+1hS8JU+Sa+n3COBOjpZ3Tvg==" algorithmName="SHA-512" password="CC35"/>
  <autoFilter ref="C84:K12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777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ROUND((SUM(BE85:BE127)),  2)</f>
        <v>0</v>
      </c>
      <c r="G35" s="39"/>
      <c r="H35" s="39"/>
      <c r="I35" s="158">
        <v>0.20999999999999999</v>
      </c>
      <c r="J35" s="157">
        <f>ROUND(((SUM(BE85:BE127))*I35),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ROUND((SUM(BF85:BF127)),  2)</f>
        <v>0</v>
      </c>
      <c r="G36" s="39"/>
      <c r="H36" s="39"/>
      <c r="I36" s="158">
        <v>0.14999999999999999</v>
      </c>
      <c r="J36" s="157">
        <f>ROUND(((SUM(BF85:BF127))*I36),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01.13 - SO 01.13 - km 420,270 - 420,460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01.13 - SO 01.13 - km 420,270 - 420,460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SUM(P86:P127)</f>
        <v>0</v>
      </c>
      <c r="Q85" s="97"/>
      <c r="R85" s="195">
        <f>SUM(R86:R127)</f>
        <v>0.23496</v>
      </c>
      <c r="S85" s="97"/>
      <c r="T85" s="196">
        <f>SUM(T86:T127)</f>
        <v>0</v>
      </c>
      <c r="U85" s="39"/>
      <c r="V85" s="39"/>
      <c r="W85" s="39"/>
      <c r="X85" s="39"/>
      <c r="Y85" s="39"/>
      <c r="Z85" s="39"/>
      <c r="AA85" s="39"/>
      <c r="AB85" s="39"/>
      <c r="AC85" s="39"/>
      <c r="AD85" s="39"/>
      <c r="AE85" s="39"/>
      <c r="AT85" s="18" t="s">
        <v>68</v>
      </c>
      <c r="AU85" s="18" t="s">
        <v>188</v>
      </c>
      <c r="BK85" s="197">
        <f>SUM(BK86:BK127)</f>
        <v>0</v>
      </c>
    </row>
    <row r="86" s="2" customFormat="1" ht="49.05" customHeight="1">
      <c r="A86" s="39"/>
      <c r="B86" s="40"/>
      <c r="C86" s="214" t="s">
        <v>76</v>
      </c>
      <c r="D86" s="214" t="s">
        <v>209</v>
      </c>
      <c r="E86" s="215" t="s">
        <v>210</v>
      </c>
      <c r="F86" s="216" t="s">
        <v>211</v>
      </c>
      <c r="G86" s="217" t="s">
        <v>212</v>
      </c>
      <c r="H86" s="218">
        <v>18</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778</v>
      </c>
    </row>
    <row r="87" s="2" customFormat="1" ht="114.9" customHeight="1">
      <c r="A87" s="39"/>
      <c r="B87" s="40"/>
      <c r="C87" s="214" t="s">
        <v>78</v>
      </c>
      <c r="D87" s="214" t="s">
        <v>209</v>
      </c>
      <c r="E87" s="215" t="s">
        <v>215</v>
      </c>
      <c r="F87" s="216" t="s">
        <v>216</v>
      </c>
      <c r="G87" s="217" t="s">
        <v>217</v>
      </c>
      <c r="H87" s="218">
        <v>380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779</v>
      </c>
    </row>
    <row r="88" s="13" customFormat="1">
      <c r="A88" s="13"/>
      <c r="B88" s="228"/>
      <c r="C88" s="229"/>
      <c r="D88" s="230" t="s">
        <v>219</v>
      </c>
      <c r="E88" s="231" t="s">
        <v>19</v>
      </c>
      <c r="F88" s="232" t="s">
        <v>780</v>
      </c>
      <c r="G88" s="229"/>
      <c r="H88" s="233">
        <v>380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380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703</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781</v>
      </c>
    </row>
    <row r="91" s="2" customFormat="1" ht="21.75" customHeight="1">
      <c r="A91" s="39"/>
      <c r="B91" s="40"/>
      <c r="C91" s="240" t="s">
        <v>213</v>
      </c>
      <c r="D91" s="240" t="s">
        <v>226</v>
      </c>
      <c r="E91" s="241" t="s">
        <v>244</v>
      </c>
      <c r="F91" s="242" t="s">
        <v>245</v>
      </c>
      <c r="G91" s="243" t="s">
        <v>212</v>
      </c>
      <c r="H91" s="244">
        <v>703</v>
      </c>
      <c r="I91" s="245"/>
      <c r="J91" s="246">
        <f>ROUND(I91*H91,2)</f>
        <v>0</v>
      </c>
      <c r="K91" s="247"/>
      <c r="L91" s="248"/>
      <c r="M91" s="249" t="s">
        <v>19</v>
      </c>
      <c r="N91" s="250" t="s">
        <v>40</v>
      </c>
      <c r="O91" s="85"/>
      <c r="P91" s="224">
        <f>O91*H91</f>
        <v>0</v>
      </c>
      <c r="Q91" s="224">
        <v>0.00021000000000000001</v>
      </c>
      <c r="R91" s="224">
        <f>Q91*H91</f>
        <v>0.14763000000000001</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782</v>
      </c>
    </row>
    <row r="92" s="2" customFormat="1" ht="78" customHeight="1">
      <c r="A92" s="39"/>
      <c r="B92" s="40"/>
      <c r="C92" s="214" t="s">
        <v>207</v>
      </c>
      <c r="D92" s="214" t="s">
        <v>209</v>
      </c>
      <c r="E92" s="215" t="s">
        <v>248</v>
      </c>
      <c r="F92" s="216" t="s">
        <v>249</v>
      </c>
      <c r="G92" s="217" t="s">
        <v>212</v>
      </c>
      <c r="H92" s="218">
        <v>71</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783</v>
      </c>
    </row>
    <row r="93" s="2" customFormat="1" ht="24.15" customHeight="1">
      <c r="A93" s="39"/>
      <c r="B93" s="40"/>
      <c r="C93" s="240" t="s">
        <v>235</v>
      </c>
      <c r="D93" s="240" t="s">
        <v>226</v>
      </c>
      <c r="E93" s="241" t="s">
        <v>252</v>
      </c>
      <c r="F93" s="242" t="s">
        <v>253</v>
      </c>
      <c r="G93" s="243" t="s">
        <v>212</v>
      </c>
      <c r="H93" s="244">
        <v>71</v>
      </c>
      <c r="I93" s="245"/>
      <c r="J93" s="246">
        <f>ROUND(I93*H93,2)</f>
        <v>0</v>
      </c>
      <c r="K93" s="247"/>
      <c r="L93" s="248"/>
      <c r="M93" s="249" t="s">
        <v>19</v>
      </c>
      <c r="N93" s="250" t="s">
        <v>40</v>
      </c>
      <c r="O93" s="85"/>
      <c r="P93" s="224">
        <f>O93*H93</f>
        <v>0</v>
      </c>
      <c r="Q93" s="224">
        <v>0.00123</v>
      </c>
      <c r="R93" s="224">
        <f>Q93*H93</f>
        <v>0.087330000000000005</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784</v>
      </c>
    </row>
    <row r="94" s="2" customFormat="1" ht="114.9" customHeight="1">
      <c r="A94" s="39"/>
      <c r="B94" s="40"/>
      <c r="C94" s="214" t="s">
        <v>240</v>
      </c>
      <c r="D94" s="214" t="s">
        <v>209</v>
      </c>
      <c r="E94" s="215" t="s">
        <v>256</v>
      </c>
      <c r="F94" s="216" t="s">
        <v>257</v>
      </c>
      <c r="G94" s="217" t="s">
        <v>258</v>
      </c>
      <c r="H94" s="218">
        <v>5</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785</v>
      </c>
    </row>
    <row r="95" s="2" customFormat="1" ht="114.9" customHeight="1">
      <c r="A95" s="39"/>
      <c r="B95" s="40"/>
      <c r="C95" s="214" t="s">
        <v>229</v>
      </c>
      <c r="D95" s="214" t="s">
        <v>209</v>
      </c>
      <c r="E95" s="215" t="s">
        <v>265</v>
      </c>
      <c r="F95" s="216" t="s">
        <v>266</v>
      </c>
      <c r="G95" s="217" t="s">
        <v>258</v>
      </c>
      <c r="H95" s="218">
        <v>2</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786</v>
      </c>
    </row>
    <row r="96" s="2" customFormat="1" ht="142.2" customHeight="1">
      <c r="A96" s="39"/>
      <c r="B96" s="40"/>
      <c r="C96" s="214" t="s">
        <v>247</v>
      </c>
      <c r="D96" s="214" t="s">
        <v>209</v>
      </c>
      <c r="E96" s="215" t="s">
        <v>261</v>
      </c>
      <c r="F96" s="216" t="s">
        <v>262</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787</v>
      </c>
    </row>
    <row r="97" s="2" customFormat="1" ht="101.25" customHeight="1">
      <c r="A97" s="39"/>
      <c r="B97" s="40"/>
      <c r="C97" s="214" t="s">
        <v>251</v>
      </c>
      <c r="D97" s="214" t="s">
        <v>209</v>
      </c>
      <c r="E97" s="215" t="s">
        <v>269</v>
      </c>
      <c r="F97" s="216" t="s">
        <v>270</v>
      </c>
      <c r="G97" s="217" t="s">
        <v>217</v>
      </c>
      <c r="H97" s="218">
        <v>580</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788</v>
      </c>
    </row>
    <row r="98" s="13" customFormat="1">
      <c r="A98" s="13"/>
      <c r="B98" s="228"/>
      <c r="C98" s="229"/>
      <c r="D98" s="230" t="s">
        <v>219</v>
      </c>
      <c r="E98" s="231" t="s">
        <v>19</v>
      </c>
      <c r="F98" s="232" t="s">
        <v>789</v>
      </c>
      <c r="G98" s="229"/>
      <c r="H98" s="233">
        <v>580</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90" customHeight="1">
      <c r="A99" s="39"/>
      <c r="B99" s="40"/>
      <c r="C99" s="214" t="s">
        <v>255</v>
      </c>
      <c r="D99" s="214" t="s">
        <v>209</v>
      </c>
      <c r="E99" s="215" t="s">
        <v>273</v>
      </c>
      <c r="F99" s="216" t="s">
        <v>274</v>
      </c>
      <c r="G99" s="217" t="s">
        <v>258</v>
      </c>
      <c r="H99" s="218">
        <v>2</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790</v>
      </c>
    </row>
    <row r="100" s="2" customFormat="1" ht="55.5" customHeight="1">
      <c r="A100" s="39"/>
      <c r="B100" s="40"/>
      <c r="C100" s="214" t="s">
        <v>260</v>
      </c>
      <c r="D100" s="214" t="s">
        <v>209</v>
      </c>
      <c r="E100" s="215" t="s">
        <v>366</v>
      </c>
      <c r="F100" s="216" t="s">
        <v>367</v>
      </c>
      <c r="G100" s="217" t="s">
        <v>212</v>
      </c>
      <c r="H100" s="218">
        <v>4</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791</v>
      </c>
    </row>
    <row r="101" s="2" customFormat="1" ht="24.15" customHeight="1">
      <c r="A101" s="39"/>
      <c r="B101" s="40"/>
      <c r="C101" s="214" t="s">
        <v>264</v>
      </c>
      <c r="D101" s="214" t="s">
        <v>209</v>
      </c>
      <c r="E101" s="215" t="s">
        <v>369</v>
      </c>
      <c r="F101" s="216" t="s">
        <v>370</v>
      </c>
      <c r="G101" s="217" t="s">
        <v>212</v>
      </c>
      <c r="H101" s="218">
        <v>4</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792</v>
      </c>
    </row>
    <row r="102" s="2" customFormat="1" ht="49.05" customHeight="1">
      <c r="A102" s="39"/>
      <c r="B102" s="40"/>
      <c r="C102" s="214" t="s">
        <v>268</v>
      </c>
      <c r="D102" s="214" t="s">
        <v>209</v>
      </c>
      <c r="E102" s="215" t="s">
        <v>291</v>
      </c>
      <c r="F102" s="216" t="s">
        <v>292</v>
      </c>
      <c r="G102" s="217" t="s">
        <v>212</v>
      </c>
      <c r="H102" s="218">
        <v>38</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793</v>
      </c>
    </row>
    <row r="103" s="2" customFormat="1" ht="44.25" customHeight="1">
      <c r="A103" s="39"/>
      <c r="B103" s="40"/>
      <c r="C103" s="214" t="s">
        <v>8</v>
      </c>
      <c r="D103" s="214" t="s">
        <v>209</v>
      </c>
      <c r="E103" s="215" t="s">
        <v>300</v>
      </c>
      <c r="F103" s="216" t="s">
        <v>301</v>
      </c>
      <c r="G103" s="217" t="s">
        <v>302</v>
      </c>
      <c r="H103" s="218">
        <v>11.465</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794</v>
      </c>
    </row>
    <row r="104" s="14" customFormat="1">
      <c r="A104" s="14"/>
      <c r="B104" s="251"/>
      <c r="C104" s="252"/>
      <c r="D104" s="230" t="s">
        <v>219</v>
      </c>
      <c r="E104" s="253" t="s">
        <v>19</v>
      </c>
      <c r="F104" s="254" t="s">
        <v>304</v>
      </c>
      <c r="G104" s="252"/>
      <c r="H104" s="253" t="s">
        <v>19</v>
      </c>
      <c r="I104" s="255"/>
      <c r="J104" s="252"/>
      <c r="K104" s="252"/>
      <c r="L104" s="256"/>
      <c r="M104" s="257"/>
      <c r="N104" s="258"/>
      <c r="O104" s="258"/>
      <c r="P104" s="258"/>
      <c r="Q104" s="258"/>
      <c r="R104" s="258"/>
      <c r="S104" s="258"/>
      <c r="T104" s="259"/>
      <c r="U104" s="14"/>
      <c r="V104" s="14"/>
      <c r="W104" s="14"/>
      <c r="X104" s="14"/>
      <c r="Y104" s="14"/>
      <c r="Z104" s="14"/>
      <c r="AA104" s="14"/>
      <c r="AB104" s="14"/>
      <c r="AC104" s="14"/>
      <c r="AD104" s="14"/>
      <c r="AE104" s="14"/>
      <c r="AT104" s="260" t="s">
        <v>219</v>
      </c>
      <c r="AU104" s="260" t="s">
        <v>69</v>
      </c>
      <c r="AV104" s="14" t="s">
        <v>76</v>
      </c>
      <c r="AW104" s="14" t="s">
        <v>31</v>
      </c>
      <c r="AX104" s="14" t="s">
        <v>69</v>
      </c>
      <c r="AY104" s="260" t="s">
        <v>206</v>
      </c>
    </row>
    <row r="105" s="13" customFormat="1">
      <c r="A105" s="13"/>
      <c r="B105" s="228"/>
      <c r="C105" s="229"/>
      <c r="D105" s="230" t="s">
        <v>219</v>
      </c>
      <c r="E105" s="231" t="s">
        <v>19</v>
      </c>
      <c r="F105" s="232" t="s">
        <v>795</v>
      </c>
      <c r="G105" s="229"/>
      <c r="H105" s="233">
        <v>11.465</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90" customHeight="1">
      <c r="A106" s="39"/>
      <c r="B106" s="40"/>
      <c r="C106" s="214" t="s">
        <v>276</v>
      </c>
      <c r="D106" s="214" t="s">
        <v>209</v>
      </c>
      <c r="E106" s="215" t="s">
        <v>307</v>
      </c>
      <c r="F106" s="216" t="s">
        <v>308</v>
      </c>
      <c r="G106" s="217" t="s">
        <v>302</v>
      </c>
      <c r="H106" s="218">
        <v>23.811</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796</v>
      </c>
    </row>
    <row r="107" s="14" customFormat="1">
      <c r="A107" s="14"/>
      <c r="B107" s="251"/>
      <c r="C107" s="252"/>
      <c r="D107" s="230" t="s">
        <v>219</v>
      </c>
      <c r="E107" s="253" t="s">
        <v>19</v>
      </c>
      <c r="F107" s="254" t="s">
        <v>304</v>
      </c>
      <c r="G107" s="252"/>
      <c r="H107" s="253" t="s">
        <v>19</v>
      </c>
      <c r="I107" s="255"/>
      <c r="J107" s="252"/>
      <c r="K107" s="252"/>
      <c r="L107" s="256"/>
      <c r="M107" s="257"/>
      <c r="N107" s="258"/>
      <c r="O107" s="258"/>
      <c r="P107" s="258"/>
      <c r="Q107" s="258"/>
      <c r="R107" s="258"/>
      <c r="S107" s="258"/>
      <c r="T107" s="259"/>
      <c r="U107" s="14"/>
      <c r="V107" s="14"/>
      <c r="W107" s="14"/>
      <c r="X107" s="14"/>
      <c r="Y107" s="14"/>
      <c r="Z107" s="14"/>
      <c r="AA107" s="14"/>
      <c r="AB107" s="14"/>
      <c r="AC107" s="14"/>
      <c r="AD107" s="14"/>
      <c r="AE107" s="14"/>
      <c r="AT107" s="260" t="s">
        <v>219</v>
      </c>
      <c r="AU107" s="260" t="s">
        <v>69</v>
      </c>
      <c r="AV107" s="14" t="s">
        <v>76</v>
      </c>
      <c r="AW107" s="14" t="s">
        <v>31</v>
      </c>
      <c r="AX107" s="14" t="s">
        <v>69</v>
      </c>
      <c r="AY107" s="260" t="s">
        <v>206</v>
      </c>
    </row>
    <row r="108" s="13" customFormat="1">
      <c r="A108" s="13"/>
      <c r="B108" s="228"/>
      <c r="C108" s="229"/>
      <c r="D108" s="230" t="s">
        <v>219</v>
      </c>
      <c r="E108" s="231" t="s">
        <v>19</v>
      </c>
      <c r="F108" s="232" t="s">
        <v>795</v>
      </c>
      <c r="G108" s="229"/>
      <c r="H108" s="233">
        <v>11.465</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69</v>
      </c>
      <c r="AY108" s="239" t="s">
        <v>206</v>
      </c>
    </row>
    <row r="109" s="14" customFormat="1">
      <c r="A109" s="14"/>
      <c r="B109" s="251"/>
      <c r="C109" s="252"/>
      <c r="D109" s="230" t="s">
        <v>219</v>
      </c>
      <c r="E109" s="253" t="s">
        <v>19</v>
      </c>
      <c r="F109" s="254" t="s">
        <v>310</v>
      </c>
      <c r="G109" s="252"/>
      <c r="H109" s="253" t="s">
        <v>19</v>
      </c>
      <c r="I109" s="255"/>
      <c r="J109" s="252"/>
      <c r="K109" s="252"/>
      <c r="L109" s="256"/>
      <c r="M109" s="257"/>
      <c r="N109" s="258"/>
      <c r="O109" s="258"/>
      <c r="P109" s="258"/>
      <c r="Q109" s="258"/>
      <c r="R109" s="258"/>
      <c r="S109" s="258"/>
      <c r="T109" s="259"/>
      <c r="U109" s="14"/>
      <c r="V109" s="14"/>
      <c r="W109" s="14"/>
      <c r="X109" s="14"/>
      <c r="Y109" s="14"/>
      <c r="Z109" s="14"/>
      <c r="AA109" s="14"/>
      <c r="AB109" s="14"/>
      <c r="AC109" s="14"/>
      <c r="AD109" s="14"/>
      <c r="AE109" s="14"/>
      <c r="AT109" s="260" t="s">
        <v>219</v>
      </c>
      <c r="AU109" s="260" t="s">
        <v>69</v>
      </c>
      <c r="AV109" s="14" t="s">
        <v>76</v>
      </c>
      <c r="AW109" s="14" t="s">
        <v>31</v>
      </c>
      <c r="AX109" s="14" t="s">
        <v>69</v>
      </c>
      <c r="AY109" s="260" t="s">
        <v>206</v>
      </c>
    </row>
    <row r="110" s="13" customFormat="1">
      <c r="A110" s="13"/>
      <c r="B110" s="228"/>
      <c r="C110" s="229"/>
      <c r="D110" s="230" t="s">
        <v>219</v>
      </c>
      <c r="E110" s="231" t="s">
        <v>19</v>
      </c>
      <c r="F110" s="232" t="s">
        <v>797</v>
      </c>
      <c r="G110" s="229"/>
      <c r="H110" s="233">
        <v>12.346</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69</v>
      </c>
      <c r="AY110" s="239" t="s">
        <v>206</v>
      </c>
    </row>
    <row r="111" s="15" customFormat="1">
      <c r="A111" s="15"/>
      <c r="B111" s="261"/>
      <c r="C111" s="262"/>
      <c r="D111" s="230" t="s">
        <v>219</v>
      </c>
      <c r="E111" s="263" t="s">
        <v>19</v>
      </c>
      <c r="F111" s="264" t="s">
        <v>312</v>
      </c>
      <c r="G111" s="262"/>
      <c r="H111" s="265">
        <v>23.811</v>
      </c>
      <c r="I111" s="266"/>
      <c r="J111" s="262"/>
      <c r="K111" s="262"/>
      <c r="L111" s="267"/>
      <c r="M111" s="268"/>
      <c r="N111" s="269"/>
      <c r="O111" s="269"/>
      <c r="P111" s="269"/>
      <c r="Q111" s="269"/>
      <c r="R111" s="269"/>
      <c r="S111" s="269"/>
      <c r="T111" s="270"/>
      <c r="U111" s="15"/>
      <c r="V111" s="15"/>
      <c r="W111" s="15"/>
      <c r="X111" s="15"/>
      <c r="Y111" s="15"/>
      <c r="Z111" s="15"/>
      <c r="AA111" s="15"/>
      <c r="AB111" s="15"/>
      <c r="AC111" s="15"/>
      <c r="AD111" s="15"/>
      <c r="AE111" s="15"/>
      <c r="AT111" s="271" t="s">
        <v>219</v>
      </c>
      <c r="AU111" s="271" t="s">
        <v>69</v>
      </c>
      <c r="AV111" s="15" t="s">
        <v>213</v>
      </c>
      <c r="AW111" s="15" t="s">
        <v>31</v>
      </c>
      <c r="AX111" s="15" t="s">
        <v>76</v>
      </c>
      <c r="AY111" s="271" t="s">
        <v>206</v>
      </c>
    </row>
    <row r="112" s="2" customFormat="1" ht="142.2" customHeight="1">
      <c r="A112" s="39"/>
      <c r="B112" s="40"/>
      <c r="C112" s="214" t="s">
        <v>281</v>
      </c>
      <c r="D112" s="214" t="s">
        <v>209</v>
      </c>
      <c r="E112" s="215" t="s">
        <v>314</v>
      </c>
      <c r="F112" s="216" t="s">
        <v>315</v>
      </c>
      <c r="G112" s="217" t="s">
        <v>302</v>
      </c>
      <c r="H112" s="218">
        <v>11.465</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798</v>
      </c>
    </row>
    <row r="113" s="14" customFormat="1">
      <c r="A113" s="14"/>
      <c r="B113" s="251"/>
      <c r="C113" s="252"/>
      <c r="D113" s="230" t="s">
        <v>219</v>
      </c>
      <c r="E113" s="253" t="s">
        <v>19</v>
      </c>
      <c r="F113" s="254" t="s">
        <v>317</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795</v>
      </c>
      <c r="G114" s="229"/>
      <c r="H114" s="233">
        <v>11.465</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76</v>
      </c>
      <c r="AY114" s="239" t="s">
        <v>206</v>
      </c>
    </row>
    <row r="115" s="2" customFormat="1" ht="142.2" customHeight="1">
      <c r="A115" s="39"/>
      <c r="B115" s="40"/>
      <c r="C115" s="214" t="s">
        <v>285</v>
      </c>
      <c r="D115" s="214" t="s">
        <v>209</v>
      </c>
      <c r="E115" s="215" t="s">
        <v>319</v>
      </c>
      <c r="F115" s="216" t="s">
        <v>320</v>
      </c>
      <c r="G115" s="217" t="s">
        <v>302</v>
      </c>
      <c r="H115" s="218">
        <v>12.346</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799</v>
      </c>
    </row>
    <row r="116" s="14" customFormat="1">
      <c r="A116" s="14"/>
      <c r="B116" s="251"/>
      <c r="C116" s="252"/>
      <c r="D116" s="230" t="s">
        <v>219</v>
      </c>
      <c r="E116" s="253" t="s">
        <v>19</v>
      </c>
      <c r="F116" s="254" t="s">
        <v>310</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797</v>
      </c>
      <c r="G117" s="229"/>
      <c r="H117" s="233">
        <v>12.346</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128.55" customHeight="1">
      <c r="A118" s="39"/>
      <c r="B118" s="40"/>
      <c r="C118" s="214" t="s">
        <v>290</v>
      </c>
      <c r="D118" s="214" t="s">
        <v>209</v>
      </c>
      <c r="E118" s="215" t="s">
        <v>323</v>
      </c>
      <c r="F118" s="216" t="s">
        <v>324</v>
      </c>
      <c r="G118" s="217" t="s">
        <v>302</v>
      </c>
      <c r="H118" s="218">
        <v>0.086999999999999994</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800</v>
      </c>
    </row>
    <row r="119" s="14" customFormat="1">
      <c r="A119" s="14"/>
      <c r="B119" s="251"/>
      <c r="C119" s="252"/>
      <c r="D119" s="230" t="s">
        <v>219</v>
      </c>
      <c r="E119" s="253" t="s">
        <v>19</v>
      </c>
      <c r="F119" s="254" t="s">
        <v>326</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801</v>
      </c>
      <c r="G120" s="229"/>
      <c r="H120" s="233">
        <v>0.086999999999999994</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28.55" customHeight="1">
      <c r="A121" s="39"/>
      <c r="B121" s="40"/>
      <c r="C121" s="214" t="s">
        <v>294</v>
      </c>
      <c r="D121" s="214" t="s">
        <v>209</v>
      </c>
      <c r="E121" s="215" t="s">
        <v>329</v>
      </c>
      <c r="F121" s="216" t="s">
        <v>330</v>
      </c>
      <c r="G121" s="217" t="s">
        <v>302</v>
      </c>
      <c r="H121" s="218">
        <v>0.14799999999999999</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802</v>
      </c>
    </row>
    <row r="122" s="14" customFormat="1">
      <c r="A122" s="14"/>
      <c r="B122" s="251"/>
      <c r="C122" s="252"/>
      <c r="D122" s="230" t="s">
        <v>219</v>
      </c>
      <c r="E122" s="253" t="s">
        <v>19</v>
      </c>
      <c r="F122" s="254" t="s">
        <v>332</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803</v>
      </c>
      <c r="G123" s="229"/>
      <c r="H123" s="233">
        <v>0.14799999999999999</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90" customHeight="1">
      <c r="A124" s="39"/>
      <c r="B124" s="40"/>
      <c r="C124" s="214" t="s">
        <v>7</v>
      </c>
      <c r="D124" s="214" t="s">
        <v>209</v>
      </c>
      <c r="E124" s="215" t="s">
        <v>335</v>
      </c>
      <c r="F124" s="216" t="s">
        <v>336</v>
      </c>
      <c r="G124" s="217" t="s">
        <v>302</v>
      </c>
      <c r="H124" s="218">
        <v>0.14799999999999999</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804</v>
      </c>
    </row>
    <row r="125" s="2" customFormat="1" ht="156.75" customHeight="1">
      <c r="A125" s="39"/>
      <c r="B125" s="40"/>
      <c r="C125" s="214" t="s">
        <v>306</v>
      </c>
      <c r="D125" s="214" t="s">
        <v>209</v>
      </c>
      <c r="E125" s="215" t="s">
        <v>339</v>
      </c>
      <c r="F125" s="216" t="s">
        <v>340</v>
      </c>
      <c r="G125" s="217" t="s">
        <v>302</v>
      </c>
      <c r="H125" s="218">
        <v>0.23499999999999999</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805</v>
      </c>
    </row>
    <row r="126" s="14" customFormat="1">
      <c r="A126" s="14"/>
      <c r="B126" s="251"/>
      <c r="C126" s="252"/>
      <c r="D126" s="230" t="s">
        <v>219</v>
      </c>
      <c r="E126" s="253" t="s">
        <v>19</v>
      </c>
      <c r="F126" s="254" t="s">
        <v>342</v>
      </c>
      <c r="G126" s="252"/>
      <c r="H126" s="253" t="s">
        <v>19</v>
      </c>
      <c r="I126" s="255"/>
      <c r="J126" s="252"/>
      <c r="K126" s="252"/>
      <c r="L126" s="256"/>
      <c r="M126" s="257"/>
      <c r="N126" s="258"/>
      <c r="O126" s="258"/>
      <c r="P126" s="258"/>
      <c r="Q126" s="258"/>
      <c r="R126" s="258"/>
      <c r="S126" s="258"/>
      <c r="T126" s="259"/>
      <c r="U126" s="14"/>
      <c r="V126" s="14"/>
      <c r="W126" s="14"/>
      <c r="X126" s="14"/>
      <c r="Y126" s="14"/>
      <c r="Z126" s="14"/>
      <c r="AA126" s="14"/>
      <c r="AB126" s="14"/>
      <c r="AC126" s="14"/>
      <c r="AD126" s="14"/>
      <c r="AE126" s="14"/>
      <c r="AT126" s="260" t="s">
        <v>219</v>
      </c>
      <c r="AU126" s="260" t="s">
        <v>69</v>
      </c>
      <c r="AV126" s="14" t="s">
        <v>76</v>
      </c>
      <c r="AW126" s="14" t="s">
        <v>31</v>
      </c>
      <c r="AX126" s="14" t="s">
        <v>69</v>
      </c>
      <c r="AY126" s="260" t="s">
        <v>206</v>
      </c>
    </row>
    <row r="127" s="13" customFormat="1">
      <c r="A127" s="13"/>
      <c r="B127" s="228"/>
      <c r="C127" s="229"/>
      <c r="D127" s="230" t="s">
        <v>219</v>
      </c>
      <c r="E127" s="231" t="s">
        <v>19</v>
      </c>
      <c r="F127" s="232" t="s">
        <v>806</v>
      </c>
      <c r="G127" s="229"/>
      <c r="H127" s="233">
        <v>0.23499999999999999</v>
      </c>
      <c r="I127" s="234"/>
      <c r="J127" s="229"/>
      <c r="K127" s="229"/>
      <c r="L127" s="235"/>
      <c r="M127" s="272"/>
      <c r="N127" s="273"/>
      <c r="O127" s="273"/>
      <c r="P127" s="273"/>
      <c r="Q127" s="273"/>
      <c r="R127" s="273"/>
      <c r="S127" s="273"/>
      <c r="T127" s="274"/>
      <c r="U127" s="13"/>
      <c r="V127" s="13"/>
      <c r="W127" s="13"/>
      <c r="X127" s="13"/>
      <c r="Y127" s="13"/>
      <c r="Z127" s="13"/>
      <c r="AA127" s="13"/>
      <c r="AB127" s="13"/>
      <c r="AC127" s="13"/>
      <c r="AD127" s="13"/>
      <c r="AE127" s="13"/>
      <c r="AT127" s="239" t="s">
        <v>219</v>
      </c>
      <c r="AU127" s="239" t="s">
        <v>69</v>
      </c>
      <c r="AV127" s="13" t="s">
        <v>78</v>
      </c>
      <c r="AW127" s="13" t="s">
        <v>31</v>
      </c>
      <c r="AX127" s="13" t="s">
        <v>76</v>
      </c>
      <c r="AY127" s="239" t="s">
        <v>206</v>
      </c>
    </row>
    <row r="128" s="2" customFormat="1" ht="6.96" customHeight="1">
      <c r="A128" s="39"/>
      <c r="B128" s="60"/>
      <c r="C128" s="61"/>
      <c r="D128" s="61"/>
      <c r="E128" s="61"/>
      <c r="F128" s="61"/>
      <c r="G128" s="61"/>
      <c r="H128" s="61"/>
      <c r="I128" s="61"/>
      <c r="J128" s="61"/>
      <c r="K128" s="61"/>
      <c r="L128" s="45"/>
      <c r="M128" s="39"/>
      <c r="O128" s="39"/>
      <c r="P128" s="39"/>
      <c r="Q128" s="39"/>
      <c r="R128" s="39"/>
      <c r="S128" s="39"/>
      <c r="T128" s="39"/>
      <c r="U128" s="39"/>
      <c r="V128" s="39"/>
      <c r="W128" s="39"/>
      <c r="X128" s="39"/>
      <c r="Y128" s="39"/>
      <c r="Z128" s="39"/>
      <c r="AA128" s="39"/>
      <c r="AB128" s="39"/>
      <c r="AC128" s="39"/>
      <c r="AD128" s="39"/>
      <c r="AE128" s="39"/>
    </row>
  </sheetData>
  <sheetProtection sheet="1" autoFilter="0" formatColumns="0" formatRows="0" objects="1" scenarios="1" spinCount="100000" saltValue="7E0vB43znCXZBQvsLKq477wEODdZxJAxuXPXRpSU5Vd3nUvVxlnf+X5MUI3tfWJm5NacbI09nBoltwupf6SURA==" hashValue="4b9OotUgbeiXounQsskgN8QnusrJshHs6FjmNzQF1NyvPGJ/TWhRFiSVqILhRYbPq6YT40uU2Sh7UjcGb51PXw==" algorithmName="SHA-512" password="CC35"/>
  <autoFilter ref="C84:K12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125</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807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808</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ROUND((SUM(BE85:BE128)),  2)</f>
        <v>0</v>
      </c>
      <c r="G35" s="39"/>
      <c r="H35" s="39"/>
      <c r="I35" s="158">
        <v>0.20999999999999999</v>
      </c>
      <c r="J35" s="157">
        <f>ROUND(((SUM(BE85:BE128))*I35),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ROUND((SUM(BF85:BF128)),  2)</f>
        <v>0</v>
      </c>
      <c r="G36" s="39"/>
      <c r="H36" s="39"/>
      <c r="I36" s="158">
        <v>0.14999999999999999</v>
      </c>
      <c r="J36" s="157">
        <f>ROUND(((SUM(BF85:BF128))*I36),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807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02.01 - SO - 02.01 - km 426,180 - 426,480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807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02.01 - SO - 02.01 - km 426,180 - 426,480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SUM(P86:P128)</f>
        <v>0</v>
      </c>
      <c r="Q85" s="97"/>
      <c r="R85" s="195">
        <f>SUM(R86:R128)</f>
        <v>0.36630000000000001</v>
      </c>
      <c r="S85" s="97"/>
      <c r="T85" s="196">
        <f>SUM(T86:T128)</f>
        <v>0</v>
      </c>
      <c r="U85" s="39"/>
      <c r="V85" s="39"/>
      <c r="W85" s="39"/>
      <c r="X85" s="39"/>
      <c r="Y85" s="39"/>
      <c r="Z85" s="39"/>
      <c r="AA85" s="39"/>
      <c r="AB85" s="39"/>
      <c r="AC85" s="39"/>
      <c r="AD85" s="39"/>
      <c r="AE85" s="39"/>
      <c r="AT85" s="18" t="s">
        <v>68</v>
      </c>
      <c r="AU85" s="18" t="s">
        <v>188</v>
      </c>
      <c r="BK85" s="197">
        <f>SUM(BK86:BK128)</f>
        <v>0</v>
      </c>
    </row>
    <row r="86" s="2" customFormat="1" ht="49.05" customHeight="1">
      <c r="A86" s="39"/>
      <c r="B86" s="40"/>
      <c r="C86" s="214" t="s">
        <v>76</v>
      </c>
      <c r="D86" s="214" t="s">
        <v>209</v>
      </c>
      <c r="E86" s="215" t="s">
        <v>210</v>
      </c>
      <c r="F86" s="216" t="s">
        <v>211</v>
      </c>
      <c r="G86" s="217" t="s">
        <v>212</v>
      </c>
      <c r="H86" s="218">
        <v>16</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809</v>
      </c>
    </row>
    <row r="87" s="2" customFormat="1" ht="114.9" customHeight="1">
      <c r="A87" s="39"/>
      <c r="B87" s="40"/>
      <c r="C87" s="214" t="s">
        <v>78</v>
      </c>
      <c r="D87" s="214" t="s">
        <v>209</v>
      </c>
      <c r="E87" s="215" t="s">
        <v>215</v>
      </c>
      <c r="F87" s="216" t="s">
        <v>216</v>
      </c>
      <c r="G87" s="217" t="s">
        <v>217</v>
      </c>
      <c r="H87" s="218">
        <v>600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810</v>
      </c>
    </row>
    <row r="88" s="13" customFormat="1">
      <c r="A88" s="13"/>
      <c r="B88" s="228"/>
      <c r="C88" s="229"/>
      <c r="D88" s="230" t="s">
        <v>219</v>
      </c>
      <c r="E88" s="231" t="s">
        <v>19</v>
      </c>
      <c r="F88" s="232" t="s">
        <v>811</v>
      </c>
      <c r="G88" s="229"/>
      <c r="H88" s="233">
        <v>600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76</v>
      </c>
      <c r="AY88" s="239" t="s">
        <v>206</v>
      </c>
    </row>
    <row r="89" s="2" customFormat="1" ht="66.75" customHeight="1">
      <c r="A89" s="39"/>
      <c r="B89" s="40"/>
      <c r="C89" s="214" t="s">
        <v>221</v>
      </c>
      <c r="D89" s="214" t="s">
        <v>209</v>
      </c>
      <c r="E89" s="215" t="s">
        <v>241</v>
      </c>
      <c r="F89" s="216" t="s">
        <v>242</v>
      </c>
      <c r="G89" s="217" t="s">
        <v>212</v>
      </c>
      <c r="H89" s="218">
        <v>1100</v>
      </c>
      <c r="I89" s="219"/>
      <c r="J89" s="220">
        <f>ROUND(I89*H89,2)</f>
        <v>0</v>
      </c>
      <c r="K89" s="221"/>
      <c r="L89" s="45"/>
      <c r="M89" s="222" t="s">
        <v>19</v>
      </c>
      <c r="N89" s="223" t="s">
        <v>40</v>
      </c>
      <c r="O89" s="85"/>
      <c r="P89" s="224">
        <f>O89*H89</f>
        <v>0</v>
      </c>
      <c r="Q89" s="224">
        <v>0</v>
      </c>
      <c r="R89" s="224">
        <f>Q89*H89</f>
        <v>0</v>
      </c>
      <c r="S89" s="224">
        <v>0</v>
      </c>
      <c r="T89" s="225">
        <f>S89*H89</f>
        <v>0</v>
      </c>
      <c r="U89" s="39"/>
      <c r="V89" s="39"/>
      <c r="W89" s="39"/>
      <c r="X89" s="39"/>
      <c r="Y89" s="39"/>
      <c r="Z89" s="39"/>
      <c r="AA89" s="39"/>
      <c r="AB89" s="39"/>
      <c r="AC89" s="39"/>
      <c r="AD89" s="39"/>
      <c r="AE89" s="39"/>
      <c r="AR89" s="226" t="s">
        <v>213</v>
      </c>
      <c r="AT89" s="226" t="s">
        <v>209</v>
      </c>
      <c r="AU89" s="226" t="s">
        <v>69</v>
      </c>
      <c r="AY89" s="18" t="s">
        <v>206</v>
      </c>
      <c r="BE89" s="227">
        <f>IF(N89="základní",J89,0)</f>
        <v>0</v>
      </c>
      <c r="BF89" s="227">
        <f>IF(N89="snížená",J89,0)</f>
        <v>0</v>
      </c>
      <c r="BG89" s="227">
        <f>IF(N89="zákl. přenesená",J89,0)</f>
        <v>0</v>
      </c>
      <c r="BH89" s="227">
        <f>IF(N89="sníž. přenesená",J89,0)</f>
        <v>0</v>
      </c>
      <c r="BI89" s="227">
        <f>IF(N89="nulová",J89,0)</f>
        <v>0</v>
      </c>
      <c r="BJ89" s="18" t="s">
        <v>76</v>
      </c>
      <c r="BK89" s="227">
        <f>ROUND(I89*H89,2)</f>
        <v>0</v>
      </c>
      <c r="BL89" s="18" t="s">
        <v>213</v>
      </c>
      <c r="BM89" s="226" t="s">
        <v>812</v>
      </c>
    </row>
    <row r="90" s="2" customFormat="1" ht="21.75" customHeight="1">
      <c r="A90" s="39"/>
      <c r="B90" s="40"/>
      <c r="C90" s="240" t="s">
        <v>213</v>
      </c>
      <c r="D90" s="240" t="s">
        <v>226</v>
      </c>
      <c r="E90" s="241" t="s">
        <v>244</v>
      </c>
      <c r="F90" s="242" t="s">
        <v>245</v>
      </c>
      <c r="G90" s="243" t="s">
        <v>212</v>
      </c>
      <c r="H90" s="244">
        <v>1100</v>
      </c>
      <c r="I90" s="245"/>
      <c r="J90" s="246">
        <f>ROUND(I90*H90,2)</f>
        <v>0</v>
      </c>
      <c r="K90" s="247"/>
      <c r="L90" s="248"/>
      <c r="M90" s="249" t="s">
        <v>19</v>
      </c>
      <c r="N90" s="250" t="s">
        <v>40</v>
      </c>
      <c r="O90" s="85"/>
      <c r="P90" s="224">
        <f>O90*H90</f>
        <v>0</v>
      </c>
      <c r="Q90" s="224">
        <v>0.00021000000000000001</v>
      </c>
      <c r="R90" s="224">
        <f>Q90*H90</f>
        <v>0.23100000000000001</v>
      </c>
      <c r="S90" s="224">
        <v>0</v>
      </c>
      <c r="T90" s="225">
        <f>S90*H90</f>
        <v>0</v>
      </c>
      <c r="U90" s="39"/>
      <c r="V90" s="39"/>
      <c r="W90" s="39"/>
      <c r="X90" s="39"/>
      <c r="Y90" s="39"/>
      <c r="Z90" s="39"/>
      <c r="AA90" s="39"/>
      <c r="AB90" s="39"/>
      <c r="AC90" s="39"/>
      <c r="AD90" s="39"/>
      <c r="AE90" s="39"/>
      <c r="AR90" s="226" t="s">
        <v>229</v>
      </c>
      <c r="AT90" s="226" t="s">
        <v>226</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813</v>
      </c>
    </row>
    <row r="91" s="2" customFormat="1" ht="78" customHeight="1">
      <c r="A91" s="39"/>
      <c r="B91" s="40"/>
      <c r="C91" s="214" t="s">
        <v>207</v>
      </c>
      <c r="D91" s="214" t="s">
        <v>209</v>
      </c>
      <c r="E91" s="215" t="s">
        <v>248</v>
      </c>
      <c r="F91" s="216" t="s">
        <v>249</v>
      </c>
      <c r="G91" s="217" t="s">
        <v>212</v>
      </c>
      <c r="H91" s="218">
        <v>110</v>
      </c>
      <c r="I91" s="219"/>
      <c r="J91" s="220">
        <f>ROUND(I91*H91,2)</f>
        <v>0</v>
      </c>
      <c r="K91" s="221"/>
      <c r="L91" s="45"/>
      <c r="M91" s="222" t="s">
        <v>19</v>
      </c>
      <c r="N91" s="223" t="s">
        <v>40</v>
      </c>
      <c r="O91" s="85"/>
      <c r="P91" s="224">
        <f>O91*H91</f>
        <v>0</v>
      </c>
      <c r="Q91" s="224">
        <v>0</v>
      </c>
      <c r="R91" s="224">
        <f>Q91*H91</f>
        <v>0</v>
      </c>
      <c r="S91" s="224">
        <v>0</v>
      </c>
      <c r="T91" s="225">
        <f>S91*H91</f>
        <v>0</v>
      </c>
      <c r="U91" s="39"/>
      <c r="V91" s="39"/>
      <c r="W91" s="39"/>
      <c r="X91" s="39"/>
      <c r="Y91" s="39"/>
      <c r="Z91" s="39"/>
      <c r="AA91" s="39"/>
      <c r="AB91" s="39"/>
      <c r="AC91" s="39"/>
      <c r="AD91" s="39"/>
      <c r="AE91" s="39"/>
      <c r="AR91" s="226" t="s">
        <v>213</v>
      </c>
      <c r="AT91" s="226" t="s">
        <v>209</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814</v>
      </c>
    </row>
    <row r="92" s="2" customFormat="1" ht="24.15" customHeight="1">
      <c r="A92" s="39"/>
      <c r="B92" s="40"/>
      <c r="C92" s="240" t="s">
        <v>235</v>
      </c>
      <c r="D92" s="240" t="s">
        <v>226</v>
      </c>
      <c r="E92" s="241" t="s">
        <v>252</v>
      </c>
      <c r="F92" s="242" t="s">
        <v>253</v>
      </c>
      <c r="G92" s="243" t="s">
        <v>212</v>
      </c>
      <c r="H92" s="244">
        <v>110</v>
      </c>
      <c r="I92" s="245"/>
      <c r="J92" s="246">
        <f>ROUND(I92*H92,2)</f>
        <v>0</v>
      </c>
      <c r="K92" s="247"/>
      <c r="L92" s="248"/>
      <c r="M92" s="249" t="s">
        <v>19</v>
      </c>
      <c r="N92" s="250" t="s">
        <v>40</v>
      </c>
      <c r="O92" s="85"/>
      <c r="P92" s="224">
        <f>O92*H92</f>
        <v>0</v>
      </c>
      <c r="Q92" s="224">
        <v>0.00123</v>
      </c>
      <c r="R92" s="224">
        <f>Q92*H92</f>
        <v>0.1353</v>
      </c>
      <c r="S92" s="224">
        <v>0</v>
      </c>
      <c r="T92" s="225">
        <f>S92*H92</f>
        <v>0</v>
      </c>
      <c r="U92" s="39"/>
      <c r="V92" s="39"/>
      <c r="W92" s="39"/>
      <c r="X92" s="39"/>
      <c r="Y92" s="39"/>
      <c r="Z92" s="39"/>
      <c r="AA92" s="39"/>
      <c r="AB92" s="39"/>
      <c r="AC92" s="39"/>
      <c r="AD92" s="39"/>
      <c r="AE92" s="39"/>
      <c r="AR92" s="226" t="s">
        <v>229</v>
      </c>
      <c r="AT92" s="226" t="s">
        <v>226</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815</v>
      </c>
    </row>
    <row r="93" s="2" customFormat="1" ht="55.5" customHeight="1">
      <c r="A93" s="39"/>
      <c r="B93" s="40"/>
      <c r="C93" s="214" t="s">
        <v>240</v>
      </c>
      <c r="D93" s="214" t="s">
        <v>209</v>
      </c>
      <c r="E93" s="215" t="s">
        <v>366</v>
      </c>
      <c r="F93" s="216" t="s">
        <v>367</v>
      </c>
      <c r="G93" s="217" t="s">
        <v>212</v>
      </c>
      <c r="H93" s="218">
        <v>8</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816</v>
      </c>
    </row>
    <row r="94" s="2" customFormat="1" ht="24.15" customHeight="1">
      <c r="A94" s="39"/>
      <c r="B94" s="40"/>
      <c r="C94" s="214" t="s">
        <v>229</v>
      </c>
      <c r="D94" s="214" t="s">
        <v>209</v>
      </c>
      <c r="E94" s="215" t="s">
        <v>369</v>
      </c>
      <c r="F94" s="216" t="s">
        <v>370</v>
      </c>
      <c r="G94" s="217" t="s">
        <v>212</v>
      </c>
      <c r="H94" s="218">
        <v>8</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817</v>
      </c>
    </row>
    <row r="95" s="2" customFormat="1" ht="114.9" customHeight="1">
      <c r="A95" s="39"/>
      <c r="B95" s="40"/>
      <c r="C95" s="214" t="s">
        <v>247</v>
      </c>
      <c r="D95" s="214" t="s">
        <v>209</v>
      </c>
      <c r="E95" s="215" t="s">
        <v>359</v>
      </c>
      <c r="F95" s="216" t="s">
        <v>360</v>
      </c>
      <c r="G95" s="217" t="s">
        <v>258</v>
      </c>
      <c r="H95" s="218">
        <v>2</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818</v>
      </c>
    </row>
    <row r="96" s="2" customFormat="1" ht="142.2" customHeight="1">
      <c r="A96" s="39"/>
      <c r="B96" s="40"/>
      <c r="C96" s="214" t="s">
        <v>251</v>
      </c>
      <c r="D96" s="214" t="s">
        <v>209</v>
      </c>
      <c r="E96" s="215" t="s">
        <v>261</v>
      </c>
      <c r="F96" s="216" t="s">
        <v>262</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819</v>
      </c>
    </row>
    <row r="97" s="2" customFormat="1" ht="114.9" customHeight="1">
      <c r="A97" s="39"/>
      <c r="B97" s="40"/>
      <c r="C97" s="214" t="s">
        <v>255</v>
      </c>
      <c r="D97" s="214" t="s">
        <v>209</v>
      </c>
      <c r="E97" s="215" t="s">
        <v>265</v>
      </c>
      <c r="F97" s="216" t="s">
        <v>266</v>
      </c>
      <c r="G97" s="217" t="s">
        <v>258</v>
      </c>
      <c r="H97" s="218">
        <v>4</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820</v>
      </c>
    </row>
    <row r="98" s="2" customFormat="1" ht="101.25" customHeight="1">
      <c r="A98" s="39"/>
      <c r="B98" s="40"/>
      <c r="C98" s="214" t="s">
        <v>260</v>
      </c>
      <c r="D98" s="214" t="s">
        <v>209</v>
      </c>
      <c r="E98" s="215" t="s">
        <v>269</v>
      </c>
      <c r="F98" s="216" t="s">
        <v>270</v>
      </c>
      <c r="G98" s="217" t="s">
        <v>217</v>
      </c>
      <c r="H98" s="218">
        <v>800</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821</v>
      </c>
    </row>
    <row r="99" s="13" customFormat="1">
      <c r="A99" s="13"/>
      <c r="B99" s="228"/>
      <c r="C99" s="229"/>
      <c r="D99" s="230" t="s">
        <v>219</v>
      </c>
      <c r="E99" s="231" t="s">
        <v>19</v>
      </c>
      <c r="F99" s="232" t="s">
        <v>545</v>
      </c>
      <c r="G99" s="229"/>
      <c r="H99" s="233">
        <v>800</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69</v>
      </c>
      <c r="AV99" s="13" t="s">
        <v>78</v>
      </c>
      <c r="AW99" s="13" t="s">
        <v>31</v>
      </c>
      <c r="AX99" s="13" t="s">
        <v>76</v>
      </c>
      <c r="AY99" s="239" t="s">
        <v>206</v>
      </c>
    </row>
    <row r="100" s="2" customFormat="1" ht="90" customHeight="1">
      <c r="A100" s="39"/>
      <c r="B100" s="40"/>
      <c r="C100" s="214" t="s">
        <v>264</v>
      </c>
      <c r="D100" s="214" t="s">
        <v>209</v>
      </c>
      <c r="E100" s="215" t="s">
        <v>273</v>
      </c>
      <c r="F100" s="216" t="s">
        <v>274</v>
      </c>
      <c r="G100" s="217" t="s">
        <v>258</v>
      </c>
      <c r="H100" s="218">
        <v>4</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822</v>
      </c>
    </row>
    <row r="101" s="2" customFormat="1" ht="49.05" customHeight="1">
      <c r="A101" s="39"/>
      <c r="B101" s="40"/>
      <c r="C101" s="214" t="s">
        <v>268</v>
      </c>
      <c r="D101" s="214" t="s">
        <v>209</v>
      </c>
      <c r="E101" s="215" t="s">
        <v>291</v>
      </c>
      <c r="F101" s="216" t="s">
        <v>292</v>
      </c>
      <c r="G101" s="217" t="s">
        <v>212</v>
      </c>
      <c r="H101" s="218">
        <v>120</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823</v>
      </c>
    </row>
    <row r="102" s="2" customFormat="1" ht="24.15" customHeight="1">
      <c r="A102" s="39"/>
      <c r="B102" s="40"/>
      <c r="C102" s="214" t="s">
        <v>8</v>
      </c>
      <c r="D102" s="214" t="s">
        <v>209</v>
      </c>
      <c r="E102" s="215" t="s">
        <v>295</v>
      </c>
      <c r="F102" s="216" t="s">
        <v>296</v>
      </c>
      <c r="G102" s="217" t="s">
        <v>297</v>
      </c>
      <c r="H102" s="218">
        <v>6.9500000000000002</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824</v>
      </c>
    </row>
    <row r="103" s="13" customFormat="1">
      <c r="A103" s="13"/>
      <c r="B103" s="228"/>
      <c r="C103" s="229"/>
      <c r="D103" s="230" t="s">
        <v>219</v>
      </c>
      <c r="E103" s="231" t="s">
        <v>19</v>
      </c>
      <c r="F103" s="232" t="s">
        <v>825</v>
      </c>
      <c r="G103" s="229"/>
      <c r="H103" s="233">
        <v>6.9500000000000002</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44.25" customHeight="1">
      <c r="A104" s="39"/>
      <c r="B104" s="40"/>
      <c r="C104" s="214" t="s">
        <v>276</v>
      </c>
      <c r="D104" s="214" t="s">
        <v>209</v>
      </c>
      <c r="E104" s="215" t="s">
        <v>300</v>
      </c>
      <c r="F104" s="216" t="s">
        <v>301</v>
      </c>
      <c r="G104" s="217" t="s">
        <v>302</v>
      </c>
      <c r="H104" s="218">
        <v>36.204000000000001</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826</v>
      </c>
    </row>
    <row r="105" s="14" customFormat="1">
      <c r="A105" s="14"/>
      <c r="B105" s="251"/>
      <c r="C105" s="252"/>
      <c r="D105" s="230" t="s">
        <v>219</v>
      </c>
      <c r="E105" s="253" t="s">
        <v>19</v>
      </c>
      <c r="F105" s="254" t="s">
        <v>304</v>
      </c>
      <c r="G105" s="252"/>
      <c r="H105" s="253" t="s">
        <v>19</v>
      </c>
      <c r="I105" s="255"/>
      <c r="J105" s="252"/>
      <c r="K105" s="252"/>
      <c r="L105" s="256"/>
      <c r="M105" s="257"/>
      <c r="N105" s="258"/>
      <c r="O105" s="258"/>
      <c r="P105" s="258"/>
      <c r="Q105" s="258"/>
      <c r="R105" s="258"/>
      <c r="S105" s="258"/>
      <c r="T105" s="259"/>
      <c r="U105" s="14"/>
      <c r="V105" s="14"/>
      <c r="W105" s="14"/>
      <c r="X105" s="14"/>
      <c r="Y105" s="14"/>
      <c r="Z105" s="14"/>
      <c r="AA105" s="14"/>
      <c r="AB105" s="14"/>
      <c r="AC105" s="14"/>
      <c r="AD105" s="14"/>
      <c r="AE105" s="14"/>
      <c r="AT105" s="260" t="s">
        <v>219</v>
      </c>
      <c r="AU105" s="260" t="s">
        <v>69</v>
      </c>
      <c r="AV105" s="14" t="s">
        <v>76</v>
      </c>
      <c r="AW105" s="14" t="s">
        <v>31</v>
      </c>
      <c r="AX105" s="14" t="s">
        <v>69</v>
      </c>
      <c r="AY105" s="260" t="s">
        <v>206</v>
      </c>
    </row>
    <row r="106" s="13" customFormat="1">
      <c r="A106" s="13"/>
      <c r="B106" s="228"/>
      <c r="C106" s="229"/>
      <c r="D106" s="230" t="s">
        <v>219</v>
      </c>
      <c r="E106" s="231" t="s">
        <v>19</v>
      </c>
      <c r="F106" s="232" t="s">
        <v>827</v>
      </c>
      <c r="G106" s="229"/>
      <c r="H106" s="233">
        <v>36.204000000000001</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90" customHeight="1">
      <c r="A107" s="39"/>
      <c r="B107" s="40"/>
      <c r="C107" s="214" t="s">
        <v>281</v>
      </c>
      <c r="D107" s="214" t="s">
        <v>209</v>
      </c>
      <c r="E107" s="215" t="s">
        <v>307</v>
      </c>
      <c r="F107" s="216" t="s">
        <v>308</v>
      </c>
      <c r="G107" s="217" t="s">
        <v>302</v>
      </c>
      <c r="H107" s="218">
        <v>75.191999999999993</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828</v>
      </c>
    </row>
    <row r="108" s="14" customFormat="1">
      <c r="A108" s="14"/>
      <c r="B108" s="251"/>
      <c r="C108" s="252"/>
      <c r="D108" s="230" t="s">
        <v>219</v>
      </c>
      <c r="E108" s="253" t="s">
        <v>19</v>
      </c>
      <c r="F108" s="254" t="s">
        <v>304</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827</v>
      </c>
      <c r="G109" s="229"/>
      <c r="H109" s="233">
        <v>36.204000000000001</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69</v>
      </c>
      <c r="AY109" s="239" t="s">
        <v>206</v>
      </c>
    </row>
    <row r="110" s="14" customFormat="1">
      <c r="A110" s="14"/>
      <c r="B110" s="251"/>
      <c r="C110" s="252"/>
      <c r="D110" s="230" t="s">
        <v>219</v>
      </c>
      <c r="E110" s="253" t="s">
        <v>19</v>
      </c>
      <c r="F110" s="254" t="s">
        <v>310</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829</v>
      </c>
      <c r="G111" s="229"/>
      <c r="H111" s="233">
        <v>38.988</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69</v>
      </c>
      <c r="AY111" s="239" t="s">
        <v>206</v>
      </c>
    </row>
    <row r="112" s="15" customFormat="1">
      <c r="A112" s="15"/>
      <c r="B112" s="261"/>
      <c r="C112" s="262"/>
      <c r="D112" s="230" t="s">
        <v>219</v>
      </c>
      <c r="E112" s="263" t="s">
        <v>19</v>
      </c>
      <c r="F112" s="264" t="s">
        <v>312</v>
      </c>
      <c r="G112" s="262"/>
      <c r="H112" s="265">
        <v>75.191999999999993</v>
      </c>
      <c r="I112" s="266"/>
      <c r="J112" s="262"/>
      <c r="K112" s="262"/>
      <c r="L112" s="267"/>
      <c r="M112" s="268"/>
      <c r="N112" s="269"/>
      <c r="O112" s="269"/>
      <c r="P112" s="269"/>
      <c r="Q112" s="269"/>
      <c r="R112" s="269"/>
      <c r="S112" s="269"/>
      <c r="T112" s="270"/>
      <c r="U112" s="15"/>
      <c r="V112" s="15"/>
      <c r="W112" s="15"/>
      <c r="X112" s="15"/>
      <c r="Y112" s="15"/>
      <c r="Z112" s="15"/>
      <c r="AA112" s="15"/>
      <c r="AB112" s="15"/>
      <c r="AC112" s="15"/>
      <c r="AD112" s="15"/>
      <c r="AE112" s="15"/>
      <c r="AT112" s="271" t="s">
        <v>219</v>
      </c>
      <c r="AU112" s="271" t="s">
        <v>69</v>
      </c>
      <c r="AV112" s="15" t="s">
        <v>213</v>
      </c>
      <c r="AW112" s="15" t="s">
        <v>31</v>
      </c>
      <c r="AX112" s="15" t="s">
        <v>76</v>
      </c>
      <c r="AY112" s="271" t="s">
        <v>206</v>
      </c>
    </row>
    <row r="113" s="2" customFormat="1" ht="142.2" customHeight="1">
      <c r="A113" s="39"/>
      <c r="B113" s="40"/>
      <c r="C113" s="214" t="s">
        <v>285</v>
      </c>
      <c r="D113" s="214" t="s">
        <v>209</v>
      </c>
      <c r="E113" s="215" t="s">
        <v>314</v>
      </c>
      <c r="F113" s="216" t="s">
        <v>315</v>
      </c>
      <c r="G113" s="217" t="s">
        <v>302</v>
      </c>
      <c r="H113" s="218">
        <v>36.204000000000001</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830</v>
      </c>
    </row>
    <row r="114" s="14" customFormat="1">
      <c r="A114" s="14"/>
      <c r="B114" s="251"/>
      <c r="C114" s="252"/>
      <c r="D114" s="230" t="s">
        <v>219</v>
      </c>
      <c r="E114" s="253" t="s">
        <v>19</v>
      </c>
      <c r="F114" s="254" t="s">
        <v>317</v>
      </c>
      <c r="G114" s="252"/>
      <c r="H114" s="253" t="s">
        <v>19</v>
      </c>
      <c r="I114" s="255"/>
      <c r="J114" s="252"/>
      <c r="K114" s="252"/>
      <c r="L114" s="256"/>
      <c r="M114" s="257"/>
      <c r="N114" s="258"/>
      <c r="O114" s="258"/>
      <c r="P114" s="258"/>
      <c r="Q114" s="258"/>
      <c r="R114" s="258"/>
      <c r="S114" s="258"/>
      <c r="T114" s="259"/>
      <c r="U114" s="14"/>
      <c r="V114" s="14"/>
      <c r="W114" s="14"/>
      <c r="X114" s="14"/>
      <c r="Y114" s="14"/>
      <c r="Z114" s="14"/>
      <c r="AA114" s="14"/>
      <c r="AB114" s="14"/>
      <c r="AC114" s="14"/>
      <c r="AD114" s="14"/>
      <c r="AE114" s="14"/>
      <c r="AT114" s="260" t="s">
        <v>219</v>
      </c>
      <c r="AU114" s="260" t="s">
        <v>69</v>
      </c>
      <c r="AV114" s="14" t="s">
        <v>76</v>
      </c>
      <c r="AW114" s="14" t="s">
        <v>31</v>
      </c>
      <c r="AX114" s="14" t="s">
        <v>69</v>
      </c>
      <c r="AY114" s="260" t="s">
        <v>206</v>
      </c>
    </row>
    <row r="115" s="13" customFormat="1">
      <c r="A115" s="13"/>
      <c r="B115" s="228"/>
      <c r="C115" s="229"/>
      <c r="D115" s="230" t="s">
        <v>219</v>
      </c>
      <c r="E115" s="231" t="s">
        <v>19</v>
      </c>
      <c r="F115" s="232" t="s">
        <v>827</v>
      </c>
      <c r="G115" s="229"/>
      <c r="H115" s="233">
        <v>36.204000000000001</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76</v>
      </c>
      <c r="AY115" s="239" t="s">
        <v>206</v>
      </c>
    </row>
    <row r="116" s="2" customFormat="1" ht="142.2" customHeight="1">
      <c r="A116" s="39"/>
      <c r="B116" s="40"/>
      <c r="C116" s="214" t="s">
        <v>290</v>
      </c>
      <c r="D116" s="214" t="s">
        <v>209</v>
      </c>
      <c r="E116" s="215" t="s">
        <v>319</v>
      </c>
      <c r="F116" s="216" t="s">
        <v>320</v>
      </c>
      <c r="G116" s="217" t="s">
        <v>302</v>
      </c>
      <c r="H116" s="218">
        <v>38.988</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831</v>
      </c>
    </row>
    <row r="117" s="14" customFormat="1">
      <c r="A117" s="14"/>
      <c r="B117" s="251"/>
      <c r="C117" s="252"/>
      <c r="D117" s="230" t="s">
        <v>219</v>
      </c>
      <c r="E117" s="253" t="s">
        <v>19</v>
      </c>
      <c r="F117" s="254" t="s">
        <v>310</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829</v>
      </c>
      <c r="G118" s="229"/>
      <c r="H118" s="233">
        <v>38.988</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128.55" customHeight="1">
      <c r="A119" s="39"/>
      <c r="B119" s="40"/>
      <c r="C119" s="214" t="s">
        <v>294</v>
      </c>
      <c r="D119" s="214" t="s">
        <v>209</v>
      </c>
      <c r="E119" s="215" t="s">
        <v>323</v>
      </c>
      <c r="F119" s="216" t="s">
        <v>324</v>
      </c>
      <c r="G119" s="217" t="s">
        <v>302</v>
      </c>
      <c r="H119" s="218">
        <v>0.13500000000000001</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832</v>
      </c>
    </row>
    <row r="120" s="14" customFormat="1">
      <c r="A120" s="14"/>
      <c r="B120" s="251"/>
      <c r="C120" s="252"/>
      <c r="D120" s="230" t="s">
        <v>219</v>
      </c>
      <c r="E120" s="253" t="s">
        <v>19</v>
      </c>
      <c r="F120" s="254" t="s">
        <v>326</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833</v>
      </c>
      <c r="G121" s="229"/>
      <c r="H121" s="233">
        <v>0.13500000000000001</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76</v>
      </c>
      <c r="AY121" s="239" t="s">
        <v>206</v>
      </c>
    </row>
    <row r="122" s="2" customFormat="1" ht="128.55" customHeight="1">
      <c r="A122" s="39"/>
      <c r="B122" s="40"/>
      <c r="C122" s="214" t="s">
        <v>7</v>
      </c>
      <c r="D122" s="214" t="s">
        <v>209</v>
      </c>
      <c r="E122" s="215" t="s">
        <v>329</v>
      </c>
      <c r="F122" s="216" t="s">
        <v>330</v>
      </c>
      <c r="G122" s="217" t="s">
        <v>302</v>
      </c>
      <c r="H122" s="218">
        <v>0.23100000000000001</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834</v>
      </c>
    </row>
    <row r="123" s="14" customFormat="1">
      <c r="A123" s="14"/>
      <c r="B123" s="251"/>
      <c r="C123" s="252"/>
      <c r="D123" s="230" t="s">
        <v>219</v>
      </c>
      <c r="E123" s="253" t="s">
        <v>19</v>
      </c>
      <c r="F123" s="254" t="s">
        <v>332</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69</v>
      </c>
      <c r="AV123" s="14" t="s">
        <v>76</v>
      </c>
      <c r="AW123" s="14" t="s">
        <v>31</v>
      </c>
      <c r="AX123" s="14" t="s">
        <v>69</v>
      </c>
      <c r="AY123" s="260" t="s">
        <v>206</v>
      </c>
    </row>
    <row r="124" s="13" customFormat="1">
      <c r="A124" s="13"/>
      <c r="B124" s="228"/>
      <c r="C124" s="229"/>
      <c r="D124" s="230" t="s">
        <v>219</v>
      </c>
      <c r="E124" s="231" t="s">
        <v>19</v>
      </c>
      <c r="F124" s="232" t="s">
        <v>835</v>
      </c>
      <c r="G124" s="229"/>
      <c r="H124" s="233">
        <v>0.23100000000000001</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69</v>
      </c>
      <c r="AV124" s="13" t="s">
        <v>78</v>
      </c>
      <c r="AW124" s="13" t="s">
        <v>31</v>
      </c>
      <c r="AX124" s="13" t="s">
        <v>76</v>
      </c>
      <c r="AY124" s="239" t="s">
        <v>206</v>
      </c>
    </row>
    <row r="125" s="2" customFormat="1" ht="90" customHeight="1">
      <c r="A125" s="39"/>
      <c r="B125" s="40"/>
      <c r="C125" s="214" t="s">
        <v>306</v>
      </c>
      <c r="D125" s="214" t="s">
        <v>209</v>
      </c>
      <c r="E125" s="215" t="s">
        <v>335</v>
      </c>
      <c r="F125" s="216" t="s">
        <v>336</v>
      </c>
      <c r="G125" s="217" t="s">
        <v>302</v>
      </c>
      <c r="H125" s="218">
        <v>0.23100000000000001</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836</v>
      </c>
    </row>
    <row r="126" s="2" customFormat="1" ht="156.75" customHeight="1">
      <c r="A126" s="39"/>
      <c r="B126" s="40"/>
      <c r="C126" s="214" t="s">
        <v>313</v>
      </c>
      <c r="D126" s="214" t="s">
        <v>209</v>
      </c>
      <c r="E126" s="215" t="s">
        <v>339</v>
      </c>
      <c r="F126" s="216" t="s">
        <v>340</v>
      </c>
      <c r="G126" s="217" t="s">
        <v>302</v>
      </c>
      <c r="H126" s="218">
        <v>0.36599999999999999</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837</v>
      </c>
    </row>
    <row r="127" s="14" customFormat="1">
      <c r="A127" s="14"/>
      <c r="B127" s="251"/>
      <c r="C127" s="252"/>
      <c r="D127" s="230" t="s">
        <v>219</v>
      </c>
      <c r="E127" s="253" t="s">
        <v>19</v>
      </c>
      <c r="F127" s="254" t="s">
        <v>342</v>
      </c>
      <c r="G127" s="252"/>
      <c r="H127" s="253" t="s">
        <v>19</v>
      </c>
      <c r="I127" s="255"/>
      <c r="J127" s="252"/>
      <c r="K127" s="252"/>
      <c r="L127" s="256"/>
      <c r="M127" s="257"/>
      <c r="N127" s="258"/>
      <c r="O127" s="258"/>
      <c r="P127" s="258"/>
      <c r="Q127" s="258"/>
      <c r="R127" s="258"/>
      <c r="S127" s="258"/>
      <c r="T127" s="259"/>
      <c r="U127" s="14"/>
      <c r="V127" s="14"/>
      <c r="W127" s="14"/>
      <c r="X127" s="14"/>
      <c r="Y127" s="14"/>
      <c r="Z127" s="14"/>
      <c r="AA127" s="14"/>
      <c r="AB127" s="14"/>
      <c r="AC127" s="14"/>
      <c r="AD127" s="14"/>
      <c r="AE127" s="14"/>
      <c r="AT127" s="260" t="s">
        <v>219</v>
      </c>
      <c r="AU127" s="260" t="s">
        <v>69</v>
      </c>
      <c r="AV127" s="14" t="s">
        <v>76</v>
      </c>
      <c r="AW127" s="14" t="s">
        <v>31</v>
      </c>
      <c r="AX127" s="14" t="s">
        <v>69</v>
      </c>
      <c r="AY127" s="260" t="s">
        <v>206</v>
      </c>
    </row>
    <row r="128" s="13" customFormat="1">
      <c r="A128" s="13"/>
      <c r="B128" s="228"/>
      <c r="C128" s="229"/>
      <c r="D128" s="230" t="s">
        <v>219</v>
      </c>
      <c r="E128" s="231" t="s">
        <v>19</v>
      </c>
      <c r="F128" s="232" t="s">
        <v>838</v>
      </c>
      <c r="G128" s="229"/>
      <c r="H128" s="233">
        <v>0.36599999999999999</v>
      </c>
      <c r="I128" s="234"/>
      <c r="J128" s="229"/>
      <c r="K128" s="229"/>
      <c r="L128" s="235"/>
      <c r="M128" s="272"/>
      <c r="N128" s="273"/>
      <c r="O128" s="273"/>
      <c r="P128" s="273"/>
      <c r="Q128" s="273"/>
      <c r="R128" s="273"/>
      <c r="S128" s="273"/>
      <c r="T128" s="274"/>
      <c r="U128" s="13"/>
      <c r="V128" s="13"/>
      <c r="W128" s="13"/>
      <c r="X128" s="13"/>
      <c r="Y128" s="13"/>
      <c r="Z128" s="13"/>
      <c r="AA128" s="13"/>
      <c r="AB128" s="13"/>
      <c r="AC128" s="13"/>
      <c r="AD128" s="13"/>
      <c r="AE128" s="13"/>
      <c r="AT128" s="239" t="s">
        <v>219</v>
      </c>
      <c r="AU128" s="239" t="s">
        <v>69</v>
      </c>
      <c r="AV128" s="13" t="s">
        <v>78</v>
      </c>
      <c r="AW128" s="13" t="s">
        <v>31</v>
      </c>
      <c r="AX128" s="13" t="s">
        <v>76</v>
      </c>
      <c r="AY128" s="239" t="s">
        <v>206</v>
      </c>
    </row>
    <row r="129" s="2" customFormat="1" ht="6.96" customHeight="1">
      <c r="A129" s="39"/>
      <c r="B129" s="60"/>
      <c r="C129" s="61"/>
      <c r="D129" s="61"/>
      <c r="E129" s="61"/>
      <c r="F129" s="61"/>
      <c r="G129" s="61"/>
      <c r="H129" s="61"/>
      <c r="I129" s="61"/>
      <c r="J129" s="61"/>
      <c r="K129" s="61"/>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ugawj021HrSxeamVak/nM0uFjUjX202HkjyeCopbo8Xg9DS3HAfJA6692J0DeQ/VdvNltCGnwcrS0XlkBOiolA==" hashValue="RrPLwrbOLbPzoCGq6GyHTSao+3hmo4nhOyhEW0+rJOxi1Yp6dorSjQTv362wfAIZrJr+r2fiEXFcrht2TBVyVQ==" algorithmName="SHA-512" password="CC35"/>
  <autoFilter ref="C84:K12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128</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807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839</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ROUND((SUM(BE85:BE136)),  2)</f>
        <v>0</v>
      </c>
      <c r="G35" s="39"/>
      <c r="H35" s="39"/>
      <c r="I35" s="158">
        <v>0.20999999999999999</v>
      </c>
      <c r="J35" s="157">
        <f>ROUND(((SUM(BE85:BE136))*I35),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ROUND((SUM(BF85:BF136)),  2)</f>
        <v>0</v>
      </c>
      <c r="G36" s="39"/>
      <c r="H36" s="39"/>
      <c r="I36" s="158">
        <v>0.14999999999999999</v>
      </c>
      <c r="J36" s="157">
        <f>ROUND(((SUM(BF85:BF136))*I36),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ROUND((SUM(BG85:BG136)),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ROUND((SUM(BH85:BH136)),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ROUND((SUM(BI85:BI136)),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807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02.02 - SO - 02.02 - km 429,700 - 429,880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807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02.02 - SO - 02.02 - km 429,700 - 429,880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SUM(P86:P136)</f>
        <v>0</v>
      </c>
      <c r="Q85" s="97"/>
      <c r="R85" s="195">
        <f>SUM(R86:R136)</f>
        <v>0.90823999999999994</v>
      </c>
      <c r="S85" s="97"/>
      <c r="T85" s="196">
        <f>SUM(T86:T136)</f>
        <v>0</v>
      </c>
      <c r="U85" s="39"/>
      <c r="V85" s="39"/>
      <c r="W85" s="39"/>
      <c r="X85" s="39"/>
      <c r="Y85" s="39"/>
      <c r="Z85" s="39"/>
      <c r="AA85" s="39"/>
      <c r="AB85" s="39"/>
      <c r="AC85" s="39"/>
      <c r="AD85" s="39"/>
      <c r="AE85" s="39"/>
      <c r="AT85" s="18" t="s">
        <v>68</v>
      </c>
      <c r="AU85" s="18" t="s">
        <v>188</v>
      </c>
      <c r="BK85" s="197">
        <f>SUM(BK86:BK136)</f>
        <v>0</v>
      </c>
    </row>
    <row r="86" s="2" customFormat="1" ht="49.05" customHeight="1">
      <c r="A86" s="39"/>
      <c r="B86" s="40"/>
      <c r="C86" s="214" t="s">
        <v>76</v>
      </c>
      <c r="D86" s="214" t="s">
        <v>209</v>
      </c>
      <c r="E86" s="215" t="s">
        <v>210</v>
      </c>
      <c r="F86" s="216" t="s">
        <v>211</v>
      </c>
      <c r="G86" s="217" t="s">
        <v>212</v>
      </c>
      <c r="H86" s="218">
        <v>20</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840</v>
      </c>
    </row>
    <row r="87" s="2" customFormat="1" ht="114.9" customHeight="1">
      <c r="A87" s="39"/>
      <c r="B87" s="40"/>
      <c r="C87" s="214" t="s">
        <v>78</v>
      </c>
      <c r="D87" s="214" t="s">
        <v>209</v>
      </c>
      <c r="E87" s="215" t="s">
        <v>215</v>
      </c>
      <c r="F87" s="216" t="s">
        <v>216</v>
      </c>
      <c r="G87" s="217" t="s">
        <v>217</v>
      </c>
      <c r="H87" s="218">
        <v>360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841</v>
      </c>
    </row>
    <row r="88" s="13" customFormat="1">
      <c r="A88" s="13"/>
      <c r="B88" s="228"/>
      <c r="C88" s="229"/>
      <c r="D88" s="230" t="s">
        <v>219</v>
      </c>
      <c r="E88" s="231" t="s">
        <v>19</v>
      </c>
      <c r="F88" s="232" t="s">
        <v>842</v>
      </c>
      <c r="G88" s="229"/>
      <c r="H88" s="233">
        <v>360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76</v>
      </c>
      <c r="AY88" s="239" t="s">
        <v>206</v>
      </c>
    </row>
    <row r="89" s="2" customFormat="1" ht="101.25" customHeight="1">
      <c r="A89" s="39"/>
      <c r="B89" s="40"/>
      <c r="C89" s="214" t="s">
        <v>221</v>
      </c>
      <c r="D89" s="214" t="s">
        <v>209</v>
      </c>
      <c r="E89" s="215" t="s">
        <v>222</v>
      </c>
      <c r="F89" s="216" t="s">
        <v>223</v>
      </c>
      <c r="G89" s="217" t="s">
        <v>217</v>
      </c>
      <c r="H89" s="218">
        <v>10</v>
      </c>
      <c r="I89" s="219"/>
      <c r="J89" s="220">
        <f>ROUND(I89*H89,2)</f>
        <v>0</v>
      </c>
      <c r="K89" s="221"/>
      <c r="L89" s="45"/>
      <c r="M89" s="222" t="s">
        <v>19</v>
      </c>
      <c r="N89" s="223" t="s">
        <v>40</v>
      </c>
      <c r="O89" s="85"/>
      <c r="P89" s="224">
        <f>O89*H89</f>
        <v>0</v>
      </c>
      <c r="Q89" s="224">
        <v>0</v>
      </c>
      <c r="R89" s="224">
        <f>Q89*H89</f>
        <v>0</v>
      </c>
      <c r="S89" s="224">
        <v>0</v>
      </c>
      <c r="T89" s="225">
        <f>S89*H89</f>
        <v>0</v>
      </c>
      <c r="U89" s="39"/>
      <c r="V89" s="39"/>
      <c r="W89" s="39"/>
      <c r="X89" s="39"/>
      <c r="Y89" s="39"/>
      <c r="Z89" s="39"/>
      <c r="AA89" s="39"/>
      <c r="AB89" s="39"/>
      <c r="AC89" s="39"/>
      <c r="AD89" s="39"/>
      <c r="AE89" s="39"/>
      <c r="AR89" s="226" t="s">
        <v>213</v>
      </c>
      <c r="AT89" s="226" t="s">
        <v>209</v>
      </c>
      <c r="AU89" s="226" t="s">
        <v>69</v>
      </c>
      <c r="AY89" s="18" t="s">
        <v>206</v>
      </c>
      <c r="BE89" s="227">
        <f>IF(N89="základní",J89,0)</f>
        <v>0</v>
      </c>
      <c r="BF89" s="227">
        <f>IF(N89="snížená",J89,0)</f>
        <v>0</v>
      </c>
      <c r="BG89" s="227">
        <f>IF(N89="zákl. přenesená",J89,0)</f>
        <v>0</v>
      </c>
      <c r="BH89" s="227">
        <f>IF(N89="sníž. přenesená",J89,0)</f>
        <v>0</v>
      </c>
      <c r="BI89" s="227">
        <f>IF(N89="nulová",J89,0)</f>
        <v>0</v>
      </c>
      <c r="BJ89" s="18" t="s">
        <v>76</v>
      </c>
      <c r="BK89" s="227">
        <f>ROUND(I89*H89,2)</f>
        <v>0</v>
      </c>
      <c r="BL89" s="18" t="s">
        <v>213</v>
      </c>
      <c r="BM89" s="226" t="s">
        <v>843</v>
      </c>
    </row>
    <row r="90" s="13" customFormat="1">
      <c r="A90" s="13"/>
      <c r="B90" s="228"/>
      <c r="C90" s="229"/>
      <c r="D90" s="230" t="s">
        <v>219</v>
      </c>
      <c r="E90" s="231" t="s">
        <v>19</v>
      </c>
      <c r="F90" s="232" t="s">
        <v>844</v>
      </c>
      <c r="G90" s="229"/>
      <c r="H90" s="233">
        <v>10</v>
      </c>
      <c r="I90" s="234"/>
      <c r="J90" s="229"/>
      <c r="K90" s="229"/>
      <c r="L90" s="235"/>
      <c r="M90" s="236"/>
      <c r="N90" s="237"/>
      <c r="O90" s="237"/>
      <c r="P90" s="237"/>
      <c r="Q90" s="237"/>
      <c r="R90" s="237"/>
      <c r="S90" s="237"/>
      <c r="T90" s="238"/>
      <c r="U90" s="13"/>
      <c r="V90" s="13"/>
      <c r="W90" s="13"/>
      <c r="X90" s="13"/>
      <c r="Y90" s="13"/>
      <c r="Z90" s="13"/>
      <c r="AA90" s="13"/>
      <c r="AB90" s="13"/>
      <c r="AC90" s="13"/>
      <c r="AD90" s="13"/>
      <c r="AE90" s="13"/>
      <c r="AT90" s="239" t="s">
        <v>219</v>
      </c>
      <c r="AU90" s="239" t="s">
        <v>69</v>
      </c>
      <c r="AV90" s="13" t="s">
        <v>78</v>
      </c>
      <c r="AW90" s="13" t="s">
        <v>31</v>
      </c>
      <c r="AX90" s="13" t="s">
        <v>76</v>
      </c>
      <c r="AY90" s="239" t="s">
        <v>206</v>
      </c>
    </row>
    <row r="91" s="2" customFormat="1" ht="24.15" customHeight="1">
      <c r="A91" s="39"/>
      <c r="B91" s="40"/>
      <c r="C91" s="240" t="s">
        <v>213</v>
      </c>
      <c r="D91" s="240" t="s">
        <v>226</v>
      </c>
      <c r="E91" s="241" t="s">
        <v>845</v>
      </c>
      <c r="F91" s="242" t="s">
        <v>846</v>
      </c>
      <c r="G91" s="243" t="s">
        <v>212</v>
      </c>
      <c r="H91" s="244">
        <v>2</v>
      </c>
      <c r="I91" s="245"/>
      <c r="J91" s="246">
        <f>ROUND(I91*H91,2)</f>
        <v>0</v>
      </c>
      <c r="K91" s="247"/>
      <c r="L91" s="248"/>
      <c r="M91" s="249" t="s">
        <v>19</v>
      </c>
      <c r="N91" s="250" t="s">
        <v>40</v>
      </c>
      <c r="O91" s="85"/>
      <c r="P91" s="224">
        <f>O91*H91</f>
        <v>0</v>
      </c>
      <c r="Q91" s="224">
        <v>0.34114</v>
      </c>
      <c r="R91" s="224">
        <f>Q91*H91</f>
        <v>0.68228</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847</v>
      </c>
    </row>
    <row r="92" s="2" customFormat="1" ht="66.75" customHeight="1">
      <c r="A92" s="39"/>
      <c r="B92" s="40"/>
      <c r="C92" s="214" t="s">
        <v>207</v>
      </c>
      <c r="D92" s="214" t="s">
        <v>209</v>
      </c>
      <c r="E92" s="215" t="s">
        <v>241</v>
      </c>
      <c r="F92" s="216" t="s">
        <v>242</v>
      </c>
      <c r="G92" s="217" t="s">
        <v>212</v>
      </c>
      <c r="H92" s="218">
        <v>666</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848</v>
      </c>
    </row>
    <row r="93" s="2" customFormat="1" ht="21.75" customHeight="1">
      <c r="A93" s="39"/>
      <c r="B93" s="40"/>
      <c r="C93" s="240" t="s">
        <v>235</v>
      </c>
      <c r="D93" s="240" t="s">
        <v>226</v>
      </c>
      <c r="E93" s="241" t="s">
        <v>244</v>
      </c>
      <c r="F93" s="242" t="s">
        <v>245</v>
      </c>
      <c r="G93" s="243" t="s">
        <v>212</v>
      </c>
      <c r="H93" s="244">
        <v>666</v>
      </c>
      <c r="I93" s="245"/>
      <c r="J93" s="246">
        <f>ROUND(I93*H93,2)</f>
        <v>0</v>
      </c>
      <c r="K93" s="247"/>
      <c r="L93" s="248"/>
      <c r="M93" s="249" t="s">
        <v>19</v>
      </c>
      <c r="N93" s="250" t="s">
        <v>40</v>
      </c>
      <c r="O93" s="85"/>
      <c r="P93" s="224">
        <f>O93*H93</f>
        <v>0</v>
      </c>
      <c r="Q93" s="224">
        <v>0.00021000000000000001</v>
      </c>
      <c r="R93" s="224">
        <f>Q93*H93</f>
        <v>0.13986000000000001</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849</v>
      </c>
    </row>
    <row r="94" s="2" customFormat="1" ht="78" customHeight="1">
      <c r="A94" s="39"/>
      <c r="B94" s="40"/>
      <c r="C94" s="214" t="s">
        <v>240</v>
      </c>
      <c r="D94" s="214" t="s">
        <v>209</v>
      </c>
      <c r="E94" s="215" t="s">
        <v>248</v>
      </c>
      <c r="F94" s="216" t="s">
        <v>249</v>
      </c>
      <c r="G94" s="217" t="s">
        <v>212</v>
      </c>
      <c r="H94" s="218">
        <v>70</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850</v>
      </c>
    </row>
    <row r="95" s="2" customFormat="1" ht="24.15" customHeight="1">
      <c r="A95" s="39"/>
      <c r="B95" s="40"/>
      <c r="C95" s="240" t="s">
        <v>229</v>
      </c>
      <c r="D95" s="240" t="s">
        <v>226</v>
      </c>
      <c r="E95" s="241" t="s">
        <v>252</v>
      </c>
      <c r="F95" s="242" t="s">
        <v>253</v>
      </c>
      <c r="G95" s="243" t="s">
        <v>212</v>
      </c>
      <c r="H95" s="244">
        <v>70</v>
      </c>
      <c r="I95" s="245"/>
      <c r="J95" s="246">
        <f>ROUND(I95*H95,2)</f>
        <v>0</v>
      </c>
      <c r="K95" s="247"/>
      <c r="L95" s="248"/>
      <c r="M95" s="249" t="s">
        <v>19</v>
      </c>
      <c r="N95" s="250" t="s">
        <v>40</v>
      </c>
      <c r="O95" s="85"/>
      <c r="P95" s="224">
        <f>O95*H95</f>
        <v>0</v>
      </c>
      <c r="Q95" s="224">
        <v>0.00123</v>
      </c>
      <c r="R95" s="224">
        <f>Q95*H95</f>
        <v>0.086099999999999996</v>
      </c>
      <c r="S95" s="224">
        <v>0</v>
      </c>
      <c r="T95" s="225">
        <f>S95*H95</f>
        <v>0</v>
      </c>
      <c r="U95" s="39"/>
      <c r="V95" s="39"/>
      <c r="W95" s="39"/>
      <c r="X95" s="39"/>
      <c r="Y95" s="39"/>
      <c r="Z95" s="39"/>
      <c r="AA95" s="39"/>
      <c r="AB95" s="39"/>
      <c r="AC95" s="39"/>
      <c r="AD95" s="39"/>
      <c r="AE95" s="39"/>
      <c r="AR95" s="226" t="s">
        <v>229</v>
      </c>
      <c r="AT95" s="226" t="s">
        <v>226</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851</v>
      </c>
    </row>
    <row r="96" s="2" customFormat="1" ht="114.9" customHeight="1">
      <c r="A96" s="39"/>
      <c r="B96" s="40"/>
      <c r="C96" s="214" t="s">
        <v>247</v>
      </c>
      <c r="D96" s="214" t="s">
        <v>209</v>
      </c>
      <c r="E96" s="215" t="s">
        <v>359</v>
      </c>
      <c r="F96" s="216" t="s">
        <v>360</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852</v>
      </c>
    </row>
    <row r="97" s="2" customFormat="1" ht="142.2" customHeight="1">
      <c r="A97" s="39"/>
      <c r="B97" s="40"/>
      <c r="C97" s="214" t="s">
        <v>251</v>
      </c>
      <c r="D97" s="214" t="s">
        <v>209</v>
      </c>
      <c r="E97" s="215" t="s">
        <v>261</v>
      </c>
      <c r="F97" s="216" t="s">
        <v>262</v>
      </c>
      <c r="G97" s="217" t="s">
        <v>258</v>
      </c>
      <c r="H97" s="218">
        <v>4</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853</v>
      </c>
    </row>
    <row r="98" s="2" customFormat="1" ht="114.9" customHeight="1">
      <c r="A98" s="39"/>
      <c r="B98" s="40"/>
      <c r="C98" s="214" t="s">
        <v>255</v>
      </c>
      <c r="D98" s="214" t="s">
        <v>209</v>
      </c>
      <c r="E98" s="215" t="s">
        <v>265</v>
      </c>
      <c r="F98" s="216" t="s">
        <v>266</v>
      </c>
      <c r="G98" s="217" t="s">
        <v>258</v>
      </c>
      <c r="H98" s="218">
        <v>4</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854</v>
      </c>
    </row>
    <row r="99" s="2" customFormat="1" ht="101.25" customHeight="1">
      <c r="A99" s="39"/>
      <c r="B99" s="40"/>
      <c r="C99" s="214" t="s">
        <v>260</v>
      </c>
      <c r="D99" s="214" t="s">
        <v>209</v>
      </c>
      <c r="E99" s="215" t="s">
        <v>269</v>
      </c>
      <c r="F99" s="216" t="s">
        <v>270</v>
      </c>
      <c r="G99" s="217" t="s">
        <v>217</v>
      </c>
      <c r="H99" s="218">
        <v>560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855</v>
      </c>
    </row>
    <row r="100" s="13" customFormat="1">
      <c r="A100" s="13"/>
      <c r="B100" s="228"/>
      <c r="C100" s="229"/>
      <c r="D100" s="230" t="s">
        <v>219</v>
      </c>
      <c r="E100" s="231" t="s">
        <v>19</v>
      </c>
      <c r="F100" s="232" t="s">
        <v>683</v>
      </c>
      <c r="G100" s="229"/>
      <c r="H100" s="233">
        <v>560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90" customHeight="1">
      <c r="A101" s="39"/>
      <c r="B101" s="40"/>
      <c r="C101" s="214" t="s">
        <v>264</v>
      </c>
      <c r="D101" s="214" t="s">
        <v>209</v>
      </c>
      <c r="E101" s="215" t="s">
        <v>273</v>
      </c>
      <c r="F101" s="216" t="s">
        <v>274</v>
      </c>
      <c r="G101" s="217" t="s">
        <v>258</v>
      </c>
      <c r="H101" s="218">
        <v>2</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856</v>
      </c>
    </row>
    <row r="102" s="2" customFormat="1" ht="49.05" customHeight="1">
      <c r="A102" s="39"/>
      <c r="B102" s="40"/>
      <c r="C102" s="214" t="s">
        <v>268</v>
      </c>
      <c r="D102" s="214" t="s">
        <v>209</v>
      </c>
      <c r="E102" s="215" t="s">
        <v>286</v>
      </c>
      <c r="F102" s="216" t="s">
        <v>287</v>
      </c>
      <c r="G102" s="217" t="s">
        <v>212</v>
      </c>
      <c r="H102" s="218">
        <v>4</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857</v>
      </c>
    </row>
    <row r="103" s="13" customFormat="1">
      <c r="A103" s="13"/>
      <c r="B103" s="228"/>
      <c r="C103" s="229"/>
      <c r="D103" s="230" t="s">
        <v>219</v>
      </c>
      <c r="E103" s="231" t="s">
        <v>19</v>
      </c>
      <c r="F103" s="232" t="s">
        <v>289</v>
      </c>
      <c r="G103" s="229"/>
      <c r="H103" s="233">
        <v>4</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55.5" customHeight="1">
      <c r="A104" s="39"/>
      <c r="B104" s="40"/>
      <c r="C104" s="214" t="s">
        <v>8</v>
      </c>
      <c r="D104" s="214" t="s">
        <v>209</v>
      </c>
      <c r="E104" s="215" t="s">
        <v>366</v>
      </c>
      <c r="F104" s="216" t="s">
        <v>367</v>
      </c>
      <c r="G104" s="217" t="s">
        <v>212</v>
      </c>
      <c r="H104" s="218">
        <v>5</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858</v>
      </c>
    </row>
    <row r="105" s="2" customFormat="1" ht="24.15" customHeight="1">
      <c r="A105" s="39"/>
      <c r="B105" s="40"/>
      <c r="C105" s="214" t="s">
        <v>276</v>
      </c>
      <c r="D105" s="214" t="s">
        <v>209</v>
      </c>
      <c r="E105" s="215" t="s">
        <v>369</v>
      </c>
      <c r="F105" s="216" t="s">
        <v>370</v>
      </c>
      <c r="G105" s="217" t="s">
        <v>212</v>
      </c>
      <c r="H105" s="218">
        <v>5</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859</v>
      </c>
    </row>
    <row r="106" s="2" customFormat="1" ht="49.05" customHeight="1">
      <c r="A106" s="39"/>
      <c r="B106" s="40"/>
      <c r="C106" s="214" t="s">
        <v>281</v>
      </c>
      <c r="D106" s="214" t="s">
        <v>209</v>
      </c>
      <c r="E106" s="215" t="s">
        <v>291</v>
      </c>
      <c r="F106" s="216" t="s">
        <v>292</v>
      </c>
      <c r="G106" s="217" t="s">
        <v>212</v>
      </c>
      <c r="H106" s="218">
        <v>72</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860</v>
      </c>
    </row>
    <row r="107" s="2" customFormat="1" ht="24.15" customHeight="1">
      <c r="A107" s="39"/>
      <c r="B107" s="40"/>
      <c r="C107" s="214" t="s">
        <v>285</v>
      </c>
      <c r="D107" s="214" t="s">
        <v>209</v>
      </c>
      <c r="E107" s="215" t="s">
        <v>295</v>
      </c>
      <c r="F107" s="216" t="s">
        <v>296</v>
      </c>
      <c r="G107" s="217" t="s">
        <v>297</v>
      </c>
      <c r="H107" s="218">
        <v>6.9800000000000004</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861</v>
      </c>
    </row>
    <row r="108" s="13" customFormat="1">
      <c r="A108" s="13"/>
      <c r="B108" s="228"/>
      <c r="C108" s="229"/>
      <c r="D108" s="230" t="s">
        <v>219</v>
      </c>
      <c r="E108" s="231" t="s">
        <v>19</v>
      </c>
      <c r="F108" s="232" t="s">
        <v>862</v>
      </c>
      <c r="G108" s="229"/>
      <c r="H108" s="233">
        <v>6.9800000000000004</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44.25" customHeight="1">
      <c r="A109" s="39"/>
      <c r="B109" s="40"/>
      <c r="C109" s="214" t="s">
        <v>290</v>
      </c>
      <c r="D109" s="214" t="s">
        <v>209</v>
      </c>
      <c r="E109" s="215" t="s">
        <v>300</v>
      </c>
      <c r="F109" s="216" t="s">
        <v>301</v>
      </c>
      <c r="G109" s="217" t="s">
        <v>302</v>
      </c>
      <c r="H109" s="218">
        <v>21.722000000000001</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863</v>
      </c>
    </row>
    <row r="110" s="14" customFormat="1">
      <c r="A110" s="14"/>
      <c r="B110" s="251"/>
      <c r="C110" s="252"/>
      <c r="D110" s="230" t="s">
        <v>219</v>
      </c>
      <c r="E110" s="253" t="s">
        <v>19</v>
      </c>
      <c r="F110" s="254" t="s">
        <v>304</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864</v>
      </c>
      <c r="G111" s="229"/>
      <c r="H111" s="233">
        <v>21.722000000000001</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76</v>
      </c>
      <c r="AY111" s="239" t="s">
        <v>206</v>
      </c>
    </row>
    <row r="112" s="2" customFormat="1" ht="90" customHeight="1">
      <c r="A112" s="39"/>
      <c r="B112" s="40"/>
      <c r="C112" s="214" t="s">
        <v>294</v>
      </c>
      <c r="D112" s="214" t="s">
        <v>209</v>
      </c>
      <c r="E112" s="215" t="s">
        <v>307</v>
      </c>
      <c r="F112" s="216" t="s">
        <v>308</v>
      </c>
      <c r="G112" s="217" t="s">
        <v>302</v>
      </c>
      <c r="H112" s="218">
        <v>45.115000000000002</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865</v>
      </c>
    </row>
    <row r="113" s="14" customFormat="1">
      <c r="A113" s="14"/>
      <c r="B113" s="251"/>
      <c r="C113" s="252"/>
      <c r="D113" s="230" t="s">
        <v>219</v>
      </c>
      <c r="E113" s="253" t="s">
        <v>19</v>
      </c>
      <c r="F113" s="254" t="s">
        <v>304</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864</v>
      </c>
      <c r="G114" s="229"/>
      <c r="H114" s="233">
        <v>21.722000000000001</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69</v>
      </c>
      <c r="AY114" s="239" t="s">
        <v>206</v>
      </c>
    </row>
    <row r="115" s="14" customFormat="1">
      <c r="A115" s="14"/>
      <c r="B115" s="251"/>
      <c r="C115" s="252"/>
      <c r="D115" s="230" t="s">
        <v>219</v>
      </c>
      <c r="E115" s="253" t="s">
        <v>19</v>
      </c>
      <c r="F115" s="254" t="s">
        <v>310</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69</v>
      </c>
      <c r="AV115" s="14" t="s">
        <v>76</v>
      </c>
      <c r="AW115" s="14" t="s">
        <v>31</v>
      </c>
      <c r="AX115" s="14" t="s">
        <v>69</v>
      </c>
      <c r="AY115" s="260" t="s">
        <v>206</v>
      </c>
    </row>
    <row r="116" s="13" customFormat="1">
      <c r="A116" s="13"/>
      <c r="B116" s="228"/>
      <c r="C116" s="229"/>
      <c r="D116" s="230" t="s">
        <v>219</v>
      </c>
      <c r="E116" s="231" t="s">
        <v>19</v>
      </c>
      <c r="F116" s="232" t="s">
        <v>866</v>
      </c>
      <c r="G116" s="229"/>
      <c r="H116" s="233">
        <v>23.393000000000001</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69</v>
      </c>
      <c r="AY116" s="239" t="s">
        <v>206</v>
      </c>
    </row>
    <row r="117" s="15" customFormat="1">
      <c r="A117" s="15"/>
      <c r="B117" s="261"/>
      <c r="C117" s="262"/>
      <c r="D117" s="230" t="s">
        <v>219</v>
      </c>
      <c r="E117" s="263" t="s">
        <v>19</v>
      </c>
      <c r="F117" s="264" t="s">
        <v>312</v>
      </c>
      <c r="G117" s="262"/>
      <c r="H117" s="265">
        <v>45.115000000000002</v>
      </c>
      <c r="I117" s="266"/>
      <c r="J117" s="262"/>
      <c r="K117" s="262"/>
      <c r="L117" s="267"/>
      <c r="M117" s="268"/>
      <c r="N117" s="269"/>
      <c r="O117" s="269"/>
      <c r="P117" s="269"/>
      <c r="Q117" s="269"/>
      <c r="R117" s="269"/>
      <c r="S117" s="269"/>
      <c r="T117" s="270"/>
      <c r="U117" s="15"/>
      <c r="V117" s="15"/>
      <c r="W117" s="15"/>
      <c r="X117" s="15"/>
      <c r="Y117" s="15"/>
      <c r="Z117" s="15"/>
      <c r="AA117" s="15"/>
      <c r="AB117" s="15"/>
      <c r="AC117" s="15"/>
      <c r="AD117" s="15"/>
      <c r="AE117" s="15"/>
      <c r="AT117" s="271" t="s">
        <v>219</v>
      </c>
      <c r="AU117" s="271" t="s">
        <v>69</v>
      </c>
      <c r="AV117" s="15" t="s">
        <v>213</v>
      </c>
      <c r="AW117" s="15" t="s">
        <v>31</v>
      </c>
      <c r="AX117" s="15" t="s">
        <v>76</v>
      </c>
      <c r="AY117" s="271" t="s">
        <v>206</v>
      </c>
    </row>
    <row r="118" s="2" customFormat="1" ht="142.2" customHeight="1">
      <c r="A118" s="39"/>
      <c r="B118" s="40"/>
      <c r="C118" s="214" t="s">
        <v>7</v>
      </c>
      <c r="D118" s="214" t="s">
        <v>209</v>
      </c>
      <c r="E118" s="215" t="s">
        <v>314</v>
      </c>
      <c r="F118" s="216" t="s">
        <v>315</v>
      </c>
      <c r="G118" s="217" t="s">
        <v>302</v>
      </c>
      <c r="H118" s="218">
        <v>21.722000000000001</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867</v>
      </c>
    </row>
    <row r="119" s="14" customFormat="1">
      <c r="A119" s="14"/>
      <c r="B119" s="251"/>
      <c r="C119" s="252"/>
      <c r="D119" s="230" t="s">
        <v>219</v>
      </c>
      <c r="E119" s="253" t="s">
        <v>19</v>
      </c>
      <c r="F119" s="254" t="s">
        <v>317</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864</v>
      </c>
      <c r="G120" s="229"/>
      <c r="H120" s="233">
        <v>21.722000000000001</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42.2" customHeight="1">
      <c r="A121" s="39"/>
      <c r="B121" s="40"/>
      <c r="C121" s="214" t="s">
        <v>306</v>
      </c>
      <c r="D121" s="214" t="s">
        <v>209</v>
      </c>
      <c r="E121" s="215" t="s">
        <v>319</v>
      </c>
      <c r="F121" s="216" t="s">
        <v>320</v>
      </c>
      <c r="G121" s="217" t="s">
        <v>302</v>
      </c>
      <c r="H121" s="218">
        <v>23.393000000000001</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868</v>
      </c>
    </row>
    <row r="122" s="14" customFormat="1">
      <c r="A122" s="14"/>
      <c r="B122" s="251"/>
      <c r="C122" s="252"/>
      <c r="D122" s="230" t="s">
        <v>219</v>
      </c>
      <c r="E122" s="253" t="s">
        <v>19</v>
      </c>
      <c r="F122" s="254" t="s">
        <v>310</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866</v>
      </c>
      <c r="G123" s="229"/>
      <c r="H123" s="233">
        <v>23.393000000000001</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128.55" customHeight="1">
      <c r="A124" s="39"/>
      <c r="B124" s="40"/>
      <c r="C124" s="214" t="s">
        <v>313</v>
      </c>
      <c r="D124" s="214" t="s">
        <v>209</v>
      </c>
      <c r="E124" s="215" t="s">
        <v>323</v>
      </c>
      <c r="F124" s="216" t="s">
        <v>324</v>
      </c>
      <c r="G124" s="217" t="s">
        <v>302</v>
      </c>
      <c r="H124" s="218">
        <v>0.085999999999999993</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869</v>
      </c>
    </row>
    <row r="125" s="14" customFormat="1">
      <c r="A125" s="14"/>
      <c r="B125" s="251"/>
      <c r="C125" s="252"/>
      <c r="D125" s="230" t="s">
        <v>219</v>
      </c>
      <c r="E125" s="253" t="s">
        <v>19</v>
      </c>
      <c r="F125" s="254" t="s">
        <v>326</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870</v>
      </c>
      <c r="G126" s="229"/>
      <c r="H126" s="233">
        <v>0.085999999999999993</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28.55" customHeight="1">
      <c r="A127" s="39"/>
      <c r="B127" s="40"/>
      <c r="C127" s="214" t="s">
        <v>318</v>
      </c>
      <c r="D127" s="214" t="s">
        <v>209</v>
      </c>
      <c r="E127" s="215" t="s">
        <v>329</v>
      </c>
      <c r="F127" s="216" t="s">
        <v>330</v>
      </c>
      <c r="G127" s="217" t="s">
        <v>302</v>
      </c>
      <c r="H127" s="218">
        <v>0.14000000000000001</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871</v>
      </c>
    </row>
    <row r="128" s="14" customFormat="1">
      <c r="A128" s="14"/>
      <c r="B128" s="251"/>
      <c r="C128" s="252"/>
      <c r="D128" s="230" t="s">
        <v>219</v>
      </c>
      <c r="E128" s="253" t="s">
        <v>19</v>
      </c>
      <c r="F128" s="254" t="s">
        <v>332</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701</v>
      </c>
      <c r="G129" s="229"/>
      <c r="H129" s="233">
        <v>0.14000000000000001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90" customHeight="1">
      <c r="A130" s="39"/>
      <c r="B130" s="40"/>
      <c r="C130" s="214" t="s">
        <v>322</v>
      </c>
      <c r="D130" s="214" t="s">
        <v>209</v>
      </c>
      <c r="E130" s="215" t="s">
        <v>335</v>
      </c>
      <c r="F130" s="216" t="s">
        <v>336</v>
      </c>
      <c r="G130" s="217" t="s">
        <v>302</v>
      </c>
      <c r="H130" s="218">
        <v>0.14000000000000001</v>
      </c>
      <c r="I130" s="219"/>
      <c r="J130" s="220">
        <f>ROUND(I130*H130,2)</f>
        <v>0</v>
      </c>
      <c r="K130" s="221"/>
      <c r="L130" s="45"/>
      <c r="M130" s="222" t="s">
        <v>19</v>
      </c>
      <c r="N130" s="223" t="s">
        <v>40</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213</v>
      </c>
      <c r="AT130" s="226" t="s">
        <v>209</v>
      </c>
      <c r="AU130" s="226" t="s">
        <v>69</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872</v>
      </c>
    </row>
    <row r="131" s="2" customFormat="1" ht="156.75" customHeight="1">
      <c r="A131" s="39"/>
      <c r="B131" s="40"/>
      <c r="C131" s="214" t="s">
        <v>328</v>
      </c>
      <c r="D131" s="214" t="s">
        <v>209</v>
      </c>
      <c r="E131" s="215" t="s">
        <v>339</v>
      </c>
      <c r="F131" s="216" t="s">
        <v>340</v>
      </c>
      <c r="G131" s="217" t="s">
        <v>302</v>
      </c>
      <c r="H131" s="218">
        <v>0.22600000000000001</v>
      </c>
      <c r="I131" s="219"/>
      <c r="J131" s="220">
        <f>ROUND(I131*H131,2)</f>
        <v>0</v>
      </c>
      <c r="K131" s="221"/>
      <c r="L131" s="45"/>
      <c r="M131" s="222" t="s">
        <v>19</v>
      </c>
      <c r="N131" s="223" t="s">
        <v>40</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213</v>
      </c>
      <c r="AT131" s="226" t="s">
        <v>209</v>
      </c>
      <c r="AU131" s="226" t="s">
        <v>69</v>
      </c>
      <c r="AY131" s="18" t="s">
        <v>206</v>
      </c>
      <c r="BE131" s="227">
        <f>IF(N131="základní",J131,0)</f>
        <v>0</v>
      </c>
      <c r="BF131" s="227">
        <f>IF(N131="snížená",J131,0)</f>
        <v>0</v>
      </c>
      <c r="BG131" s="227">
        <f>IF(N131="zákl. přenesená",J131,0)</f>
        <v>0</v>
      </c>
      <c r="BH131" s="227">
        <f>IF(N131="sníž. přenesená",J131,0)</f>
        <v>0</v>
      </c>
      <c r="BI131" s="227">
        <f>IF(N131="nulová",J131,0)</f>
        <v>0</v>
      </c>
      <c r="BJ131" s="18" t="s">
        <v>76</v>
      </c>
      <c r="BK131" s="227">
        <f>ROUND(I131*H131,2)</f>
        <v>0</v>
      </c>
      <c r="BL131" s="18" t="s">
        <v>213</v>
      </c>
      <c r="BM131" s="226" t="s">
        <v>873</v>
      </c>
    </row>
    <row r="132" s="14" customFormat="1">
      <c r="A132" s="14"/>
      <c r="B132" s="251"/>
      <c r="C132" s="252"/>
      <c r="D132" s="230" t="s">
        <v>219</v>
      </c>
      <c r="E132" s="253" t="s">
        <v>19</v>
      </c>
      <c r="F132" s="254" t="s">
        <v>342</v>
      </c>
      <c r="G132" s="252"/>
      <c r="H132" s="253" t="s">
        <v>19</v>
      </c>
      <c r="I132" s="255"/>
      <c r="J132" s="252"/>
      <c r="K132" s="252"/>
      <c r="L132" s="256"/>
      <c r="M132" s="257"/>
      <c r="N132" s="258"/>
      <c r="O132" s="258"/>
      <c r="P132" s="258"/>
      <c r="Q132" s="258"/>
      <c r="R132" s="258"/>
      <c r="S132" s="258"/>
      <c r="T132" s="259"/>
      <c r="U132" s="14"/>
      <c r="V132" s="14"/>
      <c r="W132" s="14"/>
      <c r="X132" s="14"/>
      <c r="Y132" s="14"/>
      <c r="Z132" s="14"/>
      <c r="AA132" s="14"/>
      <c r="AB132" s="14"/>
      <c r="AC132" s="14"/>
      <c r="AD132" s="14"/>
      <c r="AE132" s="14"/>
      <c r="AT132" s="260" t="s">
        <v>219</v>
      </c>
      <c r="AU132" s="260" t="s">
        <v>69</v>
      </c>
      <c r="AV132" s="14" t="s">
        <v>76</v>
      </c>
      <c r="AW132" s="14" t="s">
        <v>31</v>
      </c>
      <c r="AX132" s="14" t="s">
        <v>69</v>
      </c>
      <c r="AY132" s="260" t="s">
        <v>206</v>
      </c>
    </row>
    <row r="133" s="13" customFormat="1">
      <c r="A133" s="13"/>
      <c r="B133" s="228"/>
      <c r="C133" s="229"/>
      <c r="D133" s="230" t="s">
        <v>219</v>
      </c>
      <c r="E133" s="231" t="s">
        <v>19</v>
      </c>
      <c r="F133" s="232" t="s">
        <v>874</v>
      </c>
      <c r="G133" s="229"/>
      <c r="H133" s="233">
        <v>0.22600000000000001</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219</v>
      </c>
      <c r="AU133" s="239" t="s">
        <v>69</v>
      </c>
      <c r="AV133" s="13" t="s">
        <v>78</v>
      </c>
      <c r="AW133" s="13" t="s">
        <v>31</v>
      </c>
      <c r="AX133" s="13" t="s">
        <v>76</v>
      </c>
      <c r="AY133" s="239" t="s">
        <v>206</v>
      </c>
    </row>
    <row r="134" s="2" customFormat="1" ht="168" customHeight="1">
      <c r="A134" s="39"/>
      <c r="B134" s="40"/>
      <c r="C134" s="214" t="s">
        <v>334</v>
      </c>
      <c r="D134" s="214" t="s">
        <v>209</v>
      </c>
      <c r="E134" s="215" t="s">
        <v>345</v>
      </c>
      <c r="F134" s="216" t="s">
        <v>346</v>
      </c>
      <c r="G134" s="217" t="s">
        <v>302</v>
      </c>
      <c r="H134" s="218">
        <v>0.68200000000000005</v>
      </c>
      <c r="I134" s="219"/>
      <c r="J134" s="220">
        <f>ROUND(I134*H134,2)</f>
        <v>0</v>
      </c>
      <c r="K134" s="221"/>
      <c r="L134" s="45"/>
      <c r="M134" s="222" t="s">
        <v>19</v>
      </c>
      <c r="N134" s="223" t="s">
        <v>40</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213</v>
      </c>
      <c r="AT134" s="226" t="s">
        <v>209</v>
      </c>
      <c r="AU134" s="226" t="s">
        <v>69</v>
      </c>
      <c r="AY134" s="18" t="s">
        <v>206</v>
      </c>
      <c r="BE134" s="227">
        <f>IF(N134="základní",J134,0)</f>
        <v>0</v>
      </c>
      <c r="BF134" s="227">
        <f>IF(N134="snížená",J134,0)</f>
        <v>0</v>
      </c>
      <c r="BG134" s="227">
        <f>IF(N134="zákl. přenesená",J134,0)</f>
        <v>0</v>
      </c>
      <c r="BH134" s="227">
        <f>IF(N134="sníž. přenesená",J134,0)</f>
        <v>0</v>
      </c>
      <c r="BI134" s="227">
        <f>IF(N134="nulová",J134,0)</f>
        <v>0</v>
      </c>
      <c r="BJ134" s="18" t="s">
        <v>76</v>
      </c>
      <c r="BK134" s="227">
        <f>ROUND(I134*H134,2)</f>
        <v>0</v>
      </c>
      <c r="BL134" s="18" t="s">
        <v>213</v>
      </c>
      <c r="BM134" s="226" t="s">
        <v>875</v>
      </c>
    </row>
    <row r="135" s="14" customFormat="1">
      <c r="A135" s="14"/>
      <c r="B135" s="251"/>
      <c r="C135" s="252"/>
      <c r="D135" s="230" t="s">
        <v>219</v>
      </c>
      <c r="E135" s="253" t="s">
        <v>19</v>
      </c>
      <c r="F135" s="254" t="s">
        <v>348</v>
      </c>
      <c r="G135" s="252"/>
      <c r="H135" s="253" t="s">
        <v>19</v>
      </c>
      <c r="I135" s="255"/>
      <c r="J135" s="252"/>
      <c r="K135" s="252"/>
      <c r="L135" s="256"/>
      <c r="M135" s="257"/>
      <c r="N135" s="258"/>
      <c r="O135" s="258"/>
      <c r="P135" s="258"/>
      <c r="Q135" s="258"/>
      <c r="R135" s="258"/>
      <c r="S135" s="258"/>
      <c r="T135" s="259"/>
      <c r="U135" s="14"/>
      <c r="V135" s="14"/>
      <c r="W135" s="14"/>
      <c r="X135" s="14"/>
      <c r="Y135" s="14"/>
      <c r="Z135" s="14"/>
      <c r="AA135" s="14"/>
      <c r="AB135" s="14"/>
      <c r="AC135" s="14"/>
      <c r="AD135" s="14"/>
      <c r="AE135" s="14"/>
      <c r="AT135" s="260" t="s">
        <v>219</v>
      </c>
      <c r="AU135" s="260" t="s">
        <v>69</v>
      </c>
      <c r="AV135" s="14" t="s">
        <v>76</v>
      </c>
      <c r="AW135" s="14" t="s">
        <v>31</v>
      </c>
      <c r="AX135" s="14" t="s">
        <v>69</v>
      </c>
      <c r="AY135" s="260" t="s">
        <v>206</v>
      </c>
    </row>
    <row r="136" s="13" customFormat="1">
      <c r="A136" s="13"/>
      <c r="B136" s="228"/>
      <c r="C136" s="229"/>
      <c r="D136" s="230" t="s">
        <v>219</v>
      </c>
      <c r="E136" s="231" t="s">
        <v>19</v>
      </c>
      <c r="F136" s="232" t="s">
        <v>876</v>
      </c>
      <c r="G136" s="229"/>
      <c r="H136" s="233">
        <v>0.68200000000000005</v>
      </c>
      <c r="I136" s="234"/>
      <c r="J136" s="229"/>
      <c r="K136" s="229"/>
      <c r="L136" s="235"/>
      <c r="M136" s="272"/>
      <c r="N136" s="273"/>
      <c r="O136" s="273"/>
      <c r="P136" s="273"/>
      <c r="Q136" s="273"/>
      <c r="R136" s="273"/>
      <c r="S136" s="273"/>
      <c r="T136" s="274"/>
      <c r="U136" s="13"/>
      <c r="V136" s="13"/>
      <c r="W136" s="13"/>
      <c r="X136" s="13"/>
      <c r="Y136" s="13"/>
      <c r="Z136" s="13"/>
      <c r="AA136" s="13"/>
      <c r="AB136" s="13"/>
      <c r="AC136" s="13"/>
      <c r="AD136" s="13"/>
      <c r="AE136" s="13"/>
      <c r="AT136" s="239" t="s">
        <v>219</v>
      </c>
      <c r="AU136" s="239" t="s">
        <v>69</v>
      </c>
      <c r="AV136" s="13" t="s">
        <v>78</v>
      </c>
      <c r="AW136" s="13" t="s">
        <v>31</v>
      </c>
      <c r="AX136" s="13" t="s">
        <v>76</v>
      </c>
      <c r="AY136" s="239" t="s">
        <v>206</v>
      </c>
    </row>
    <row r="137" s="2" customFormat="1" ht="6.96" customHeight="1">
      <c r="A137" s="39"/>
      <c r="B137" s="60"/>
      <c r="C137" s="61"/>
      <c r="D137" s="61"/>
      <c r="E137" s="61"/>
      <c r="F137" s="61"/>
      <c r="G137" s="61"/>
      <c r="H137" s="61"/>
      <c r="I137" s="61"/>
      <c r="J137" s="61"/>
      <c r="K137" s="61"/>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fiMuctm00aEgjx9vBlmlyGn9zH3xcNbjpt2RbTtfkLZsjjcsusJN+YK3NnvMxp5eXYPhgfDd/TvFn6Cw8kwLFQ==" hashValue="nDytOwdO7UoUPEPS50d5WTvT9PQSlTn/oy//GxmfEXYo92lqtJt8YweQH5u1Ote1Vs9cHxGOUukMjI4u9Z3UVA==" algorithmName="SHA-512" password="CC35"/>
  <autoFilter ref="C84:K13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134</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877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878</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ROUND((SUM(BE85:BE151)),  2)</f>
        <v>0</v>
      </c>
      <c r="G35" s="39"/>
      <c r="H35" s="39"/>
      <c r="I35" s="158">
        <v>0.20999999999999999</v>
      </c>
      <c r="J35" s="157">
        <f>ROUND(((SUM(BE85:BE151))*I35),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ROUND((SUM(BF85:BF151)),  2)</f>
        <v>0</v>
      </c>
      <c r="G36" s="39"/>
      <c r="H36" s="39"/>
      <c r="I36" s="158">
        <v>0.14999999999999999</v>
      </c>
      <c r="J36" s="157">
        <f>ROUND(((SUM(BF85:BF151))*I36),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ROUND((SUM(BG85:BG151)),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ROUND((SUM(BH85:BH151)),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ROUND((SUM(BI85:BI151)),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877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03.01 - SO 03.01 - km 9,910 - 10,330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877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03.01 - SO 03.01 - km 9,910 - 10,330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SUM(P86:P151)</f>
        <v>0</v>
      </c>
      <c r="Q85" s="97"/>
      <c r="R85" s="195">
        <f>SUM(R86:R151)</f>
        <v>112.97122</v>
      </c>
      <c r="S85" s="97"/>
      <c r="T85" s="196">
        <f>SUM(T86:T151)</f>
        <v>0</v>
      </c>
      <c r="U85" s="39"/>
      <c r="V85" s="39"/>
      <c r="W85" s="39"/>
      <c r="X85" s="39"/>
      <c r="Y85" s="39"/>
      <c r="Z85" s="39"/>
      <c r="AA85" s="39"/>
      <c r="AB85" s="39"/>
      <c r="AC85" s="39"/>
      <c r="AD85" s="39"/>
      <c r="AE85" s="39"/>
      <c r="AT85" s="18" t="s">
        <v>68</v>
      </c>
      <c r="AU85" s="18" t="s">
        <v>188</v>
      </c>
      <c r="BK85" s="197">
        <f>SUM(BK86:BK151)</f>
        <v>0</v>
      </c>
    </row>
    <row r="86" s="2" customFormat="1" ht="49.05" customHeight="1">
      <c r="A86" s="39"/>
      <c r="B86" s="40"/>
      <c r="C86" s="214" t="s">
        <v>76</v>
      </c>
      <c r="D86" s="214" t="s">
        <v>209</v>
      </c>
      <c r="E86" s="215" t="s">
        <v>210</v>
      </c>
      <c r="F86" s="216" t="s">
        <v>211</v>
      </c>
      <c r="G86" s="217" t="s">
        <v>212</v>
      </c>
      <c r="H86" s="218">
        <v>90</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879</v>
      </c>
    </row>
    <row r="87" s="13" customFormat="1">
      <c r="A87" s="13"/>
      <c r="B87" s="228"/>
      <c r="C87" s="229"/>
      <c r="D87" s="230" t="s">
        <v>219</v>
      </c>
      <c r="E87" s="231" t="s">
        <v>19</v>
      </c>
      <c r="F87" s="232" t="s">
        <v>880</v>
      </c>
      <c r="G87" s="229"/>
      <c r="H87" s="233">
        <v>80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881</v>
      </c>
      <c r="G88" s="229"/>
      <c r="H88" s="233">
        <v>10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90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14.9" customHeight="1">
      <c r="A90" s="39"/>
      <c r="B90" s="40"/>
      <c r="C90" s="214" t="s">
        <v>78</v>
      </c>
      <c r="D90" s="214" t="s">
        <v>209</v>
      </c>
      <c r="E90" s="215" t="s">
        <v>215</v>
      </c>
      <c r="F90" s="216" t="s">
        <v>216</v>
      </c>
      <c r="G90" s="217" t="s">
        <v>217</v>
      </c>
      <c r="H90" s="218">
        <v>840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882</v>
      </c>
    </row>
    <row r="91" s="13" customFormat="1">
      <c r="A91" s="13"/>
      <c r="B91" s="228"/>
      <c r="C91" s="229"/>
      <c r="D91" s="230" t="s">
        <v>219</v>
      </c>
      <c r="E91" s="231" t="s">
        <v>19</v>
      </c>
      <c r="F91" s="232" t="s">
        <v>883</v>
      </c>
      <c r="G91" s="229"/>
      <c r="H91" s="233">
        <v>840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840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78" customHeight="1">
      <c r="A93" s="39"/>
      <c r="B93" s="40"/>
      <c r="C93" s="214" t="s">
        <v>221</v>
      </c>
      <c r="D93" s="214" t="s">
        <v>209</v>
      </c>
      <c r="E93" s="215" t="s">
        <v>222</v>
      </c>
      <c r="F93" s="216" t="s">
        <v>391</v>
      </c>
      <c r="G93" s="217" t="s">
        <v>217</v>
      </c>
      <c r="H93" s="218">
        <v>10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884</v>
      </c>
    </row>
    <row r="94" s="13" customFormat="1">
      <c r="A94" s="13"/>
      <c r="B94" s="228"/>
      <c r="C94" s="229"/>
      <c r="D94" s="230" t="s">
        <v>219</v>
      </c>
      <c r="E94" s="231" t="s">
        <v>19</v>
      </c>
      <c r="F94" s="232" t="s">
        <v>885</v>
      </c>
      <c r="G94" s="229"/>
      <c r="H94" s="233">
        <v>10</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69</v>
      </c>
      <c r="AV94" s="13" t="s">
        <v>78</v>
      </c>
      <c r="AW94" s="13" t="s">
        <v>31</v>
      </c>
      <c r="AX94" s="13" t="s">
        <v>76</v>
      </c>
      <c r="AY94" s="239" t="s">
        <v>206</v>
      </c>
    </row>
    <row r="95" s="2" customFormat="1" ht="24.15" customHeight="1">
      <c r="A95" s="39"/>
      <c r="B95" s="40"/>
      <c r="C95" s="240" t="s">
        <v>213</v>
      </c>
      <c r="D95" s="240" t="s">
        <v>226</v>
      </c>
      <c r="E95" s="241" t="s">
        <v>394</v>
      </c>
      <c r="F95" s="242" t="s">
        <v>395</v>
      </c>
      <c r="G95" s="243" t="s">
        <v>212</v>
      </c>
      <c r="H95" s="244">
        <v>2</v>
      </c>
      <c r="I95" s="245"/>
      <c r="J95" s="246">
        <f>ROUND(I95*H95,2)</f>
        <v>0</v>
      </c>
      <c r="K95" s="247"/>
      <c r="L95" s="248"/>
      <c r="M95" s="249" t="s">
        <v>19</v>
      </c>
      <c r="N95" s="250" t="s">
        <v>40</v>
      </c>
      <c r="O95" s="85"/>
      <c r="P95" s="224">
        <f>O95*H95</f>
        <v>0</v>
      </c>
      <c r="Q95" s="224">
        <v>0.34114</v>
      </c>
      <c r="R95" s="224">
        <f>Q95*H95</f>
        <v>0.68228</v>
      </c>
      <c r="S95" s="224">
        <v>0</v>
      </c>
      <c r="T95" s="225">
        <f>S95*H95</f>
        <v>0</v>
      </c>
      <c r="U95" s="39"/>
      <c r="V95" s="39"/>
      <c r="W95" s="39"/>
      <c r="X95" s="39"/>
      <c r="Y95" s="39"/>
      <c r="Z95" s="39"/>
      <c r="AA95" s="39"/>
      <c r="AB95" s="39"/>
      <c r="AC95" s="39"/>
      <c r="AD95" s="39"/>
      <c r="AE95" s="39"/>
      <c r="AR95" s="226" t="s">
        <v>229</v>
      </c>
      <c r="AT95" s="226" t="s">
        <v>226</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886</v>
      </c>
    </row>
    <row r="96" s="2" customFormat="1" ht="101.25" customHeight="1">
      <c r="A96" s="39"/>
      <c r="B96" s="40"/>
      <c r="C96" s="214" t="s">
        <v>207</v>
      </c>
      <c r="D96" s="214" t="s">
        <v>209</v>
      </c>
      <c r="E96" s="215" t="s">
        <v>231</v>
      </c>
      <c r="F96" s="216" t="s">
        <v>232</v>
      </c>
      <c r="G96" s="217" t="s">
        <v>217</v>
      </c>
      <c r="H96" s="218">
        <v>10</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887</v>
      </c>
    </row>
    <row r="97" s="13" customFormat="1">
      <c r="A97" s="13"/>
      <c r="B97" s="228"/>
      <c r="C97" s="229"/>
      <c r="D97" s="230" t="s">
        <v>219</v>
      </c>
      <c r="E97" s="231" t="s">
        <v>19</v>
      </c>
      <c r="F97" s="232" t="s">
        <v>888</v>
      </c>
      <c r="G97" s="229"/>
      <c r="H97" s="233">
        <v>10</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219</v>
      </c>
      <c r="AU97" s="239" t="s">
        <v>69</v>
      </c>
      <c r="AV97" s="13" t="s">
        <v>78</v>
      </c>
      <c r="AW97" s="13" t="s">
        <v>31</v>
      </c>
      <c r="AX97" s="13" t="s">
        <v>76</v>
      </c>
      <c r="AY97" s="239" t="s">
        <v>206</v>
      </c>
    </row>
    <row r="98" s="2" customFormat="1" ht="24.15" customHeight="1">
      <c r="A98" s="39"/>
      <c r="B98" s="40"/>
      <c r="C98" s="240" t="s">
        <v>235</v>
      </c>
      <c r="D98" s="240" t="s">
        <v>226</v>
      </c>
      <c r="E98" s="241" t="s">
        <v>889</v>
      </c>
      <c r="F98" s="242" t="s">
        <v>890</v>
      </c>
      <c r="G98" s="243" t="s">
        <v>212</v>
      </c>
      <c r="H98" s="244">
        <v>2</v>
      </c>
      <c r="I98" s="245"/>
      <c r="J98" s="246">
        <f>ROUND(I98*H98,2)</f>
        <v>0</v>
      </c>
      <c r="K98" s="247"/>
      <c r="L98" s="248"/>
      <c r="M98" s="249" t="s">
        <v>19</v>
      </c>
      <c r="N98" s="250" t="s">
        <v>40</v>
      </c>
      <c r="O98" s="85"/>
      <c r="P98" s="224">
        <f>O98*H98</f>
        <v>0</v>
      </c>
      <c r="Q98" s="224">
        <v>0.36997000000000002</v>
      </c>
      <c r="R98" s="224">
        <f>Q98*H98</f>
        <v>0.73994000000000004</v>
      </c>
      <c r="S98" s="224">
        <v>0</v>
      </c>
      <c r="T98" s="225">
        <f>S98*H98</f>
        <v>0</v>
      </c>
      <c r="U98" s="39"/>
      <c r="V98" s="39"/>
      <c r="W98" s="39"/>
      <c r="X98" s="39"/>
      <c r="Y98" s="39"/>
      <c r="Z98" s="39"/>
      <c r="AA98" s="39"/>
      <c r="AB98" s="39"/>
      <c r="AC98" s="39"/>
      <c r="AD98" s="39"/>
      <c r="AE98" s="39"/>
      <c r="AR98" s="226" t="s">
        <v>229</v>
      </c>
      <c r="AT98" s="226" t="s">
        <v>226</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891</v>
      </c>
    </row>
    <row r="99" s="2" customFormat="1" ht="78" customHeight="1">
      <c r="A99" s="39"/>
      <c r="B99" s="40"/>
      <c r="C99" s="214" t="s">
        <v>240</v>
      </c>
      <c r="D99" s="214" t="s">
        <v>209</v>
      </c>
      <c r="E99" s="215" t="s">
        <v>402</v>
      </c>
      <c r="F99" s="216" t="s">
        <v>403</v>
      </c>
      <c r="G99" s="217" t="s">
        <v>404</v>
      </c>
      <c r="H99" s="218">
        <v>4700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892</v>
      </c>
    </row>
    <row r="100" s="2" customFormat="1" ht="21.75" customHeight="1">
      <c r="A100" s="39"/>
      <c r="B100" s="40"/>
      <c r="C100" s="240" t="s">
        <v>229</v>
      </c>
      <c r="D100" s="240" t="s">
        <v>226</v>
      </c>
      <c r="E100" s="241" t="s">
        <v>244</v>
      </c>
      <c r="F100" s="242" t="s">
        <v>245</v>
      </c>
      <c r="G100" s="243" t="s">
        <v>212</v>
      </c>
      <c r="H100" s="244">
        <v>4700</v>
      </c>
      <c r="I100" s="245"/>
      <c r="J100" s="246">
        <f>ROUND(I100*H100,2)</f>
        <v>0</v>
      </c>
      <c r="K100" s="247"/>
      <c r="L100" s="248"/>
      <c r="M100" s="249" t="s">
        <v>19</v>
      </c>
      <c r="N100" s="250" t="s">
        <v>40</v>
      </c>
      <c r="O100" s="85"/>
      <c r="P100" s="224">
        <f>O100*H100</f>
        <v>0</v>
      </c>
      <c r="Q100" s="224">
        <v>0.00021000000000000001</v>
      </c>
      <c r="R100" s="224">
        <f>Q100*H100</f>
        <v>0.98699999999999999</v>
      </c>
      <c r="S100" s="224">
        <v>0</v>
      </c>
      <c r="T100" s="225">
        <f>S100*H100</f>
        <v>0</v>
      </c>
      <c r="U100" s="39"/>
      <c r="V100" s="39"/>
      <c r="W100" s="39"/>
      <c r="X100" s="39"/>
      <c r="Y100" s="39"/>
      <c r="Z100" s="39"/>
      <c r="AA100" s="39"/>
      <c r="AB100" s="39"/>
      <c r="AC100" s="39"/>
      <c r="AD100" s="39"/>
      <c r="AE100" s="39"/>
      <c r="AR100" s="226" t="s">
        <v>229</v>
      </c>
      <c r="AT100" s="226" t="s">
        <v>226</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893</v>
      </c>
    </row>
    <row r="101" s="2" customFormat="1" ht="24.15" customHeight="1">
      <c r="A101" s="39"/>
      <c r="B101" s="40"/>
      <c r="C101" s="240" t="s">
        <v>247</v>
      </c>
      <c r="D101" s="240" t="s">
        <v>226</v>
      </c>
      <c r="E101" s="241" t="s">
        <v>252</v>
      </c>
      <c r="F101" s="242" t="s">
        <v>253</v>
      </c>
      <c r="G101" s="243" t="s">
        <v>212</v>
      </c>
      <c r="H101" s="244">
        <v>9400</v>
      </c>
      <c r="I101" s="245"/>
      <c r="J101" s="246">
        <f>ROUND(I101*H101,2)</f>
        <v>0</v>
      </c>
      <c r="K101" s="247"/>
      <c r="L101" s="248"/>
      <c r="M101" s="249" t="s">
        <v>19</v>
      </c>
      <c r="N101" s="250" t="s">
        <v>40</v>
      </c>
      <c r="O101" s="85"/>
      <c r="P101" s="224">
        <f>O101*H101</f>
        <v>0</v>
      </c>
      <c r="Q101" s="224">
        <v>0.00123</v>
      </c>
      <c r="R101" s="224">
        <f>Q101*H101</f>
        <v>11.561999999999999</v>
      </c>
      <c r="S101" s="224">
        <v>0</v>
      </c>
      <c r="T101" s="225">
        <f>S101*H101</f>
        <v>0</v>
      </c>
      <c r="U101" s="39"/>
      <c r="V101" s="39"/>
      <c r="W101" s="39"/>
      <c r="X101" s="39"/>
      <c r="Y101" s="39"/>
      <c r="Z101" s="39"/>
      <c r="AA101" s="39"/>
      <c r="AB101" s="39"/>
      <c r="AC101" s="39"/>
      <c r="AD101" s="39"/>
      <c r="AE101" s="39"/>
      <c r="AR101" s="226" t="s">
        <v>229</v>
      </c>
      <c r="AT101" s="226" t="s">
        <v>226</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894</v>
      </c>
    </row>
    <row r="102" s="2" customFormat="1" ht="114.9" customHeight="1">
      <c r="A102" s="39"/>
      <c r="B102" s="40"/>
      <c r="C102" s="214" t="s">
        <v>251</v>
      </c>
      <c r="D102" s="214" t="s">
        <v>209</v>
      </c>
      <c r="E102" s="215" t="s">
        <v>412</v>
      </c>
      <c r="F102" s="216" t="s">
        <v>413</v>
      </c>
      <c r="G102" s="217" t="s">
        <v>258</v>
      </c>
      <c r="H102" s="218">
        <v>45</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895</v>
      </c>
    </row>
    <row r="103" s="13" customFormat="1">
      <c r="A103" s="13"/>
      <c r="B103" s="228"/>
      <c r="C103" s="229"/>
      <c r="D103" s="230" t="s">
        <v>219</v>
      </c>
      <c r="E103" s="231" t="s">
        <v>19</v>
      </c>
      <c r="F103" s="232" t="s">
        <v>896</v>
      </c>
      <c r="G103" s="229"/>
      <c r="H103" s="233">
        <v>45</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114.9" customHeight="1">
      <c r="A104" s="39"/>
      <c r="B104" s="40"/>
      <c r="C104" s="214" t="s">
        <v>255</v>
      </c>
      <c r="D104" s="214" t="s">
        <v>209</v>
      </c>
      <c r="E104" s="215" t="s">
        <v>538</v>
      </c>
      <c r="F104" s="216" t="s">
        <v>539</v>
      </c>
      <c r="G104" s="217" t="s">
        <v>258</v>
      </c>
      <c r="H104" s="218">
        <v>2</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897</v>
      </c>
    </row>
    <row r="105" s="2" customFormat="1" ht="142.2" customHeight="1">
      <c r="A105" s="39"/>
      <c r="B105" s="40"/>
      <c r="C105" s="214" t="s">
        <v>260</v>
      </c>
      <c r="D105" s="214" t="s">
        <v>209</v>
      </c>
      <c r="E105" s="215" t="s">
        <v>261</v>
      </c>
      <c r="F105" s="216" t="s">
        <v>262</v>
      </c>
      <c r="G105" s="217" t="s">
        <v>258</v>
      </c>
      <c r="H105" s="218">
        <v>3</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898</v>
      </c>
    </row>
    <row r="106" s="2" customFormat="1" ht="90" customHeight="1">
      <c r="A106" s="39"/>
      <c r="B106" s="40"/>
      <c r="C106" s="214" t="s">
        <v>264</v>
      </c>
      <c r="D106" s="214" t="s">
        <v>209</v>
      </c>
      <c r="E106" s="215" t="s">
        <v>273</v>
      </c>
      <c r="F106" s="216" t="s">
        <v>274</v>
      </c>
      <c r="G106" s="217" t="s">
        <v>258</v>
      </c>
      <c r="H106" s="218">
        <v>4</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899</v>
      </c>
    </row>
    <row r="107" s="2" customFormat="1" ht="101.25" customHeight="1">
      <c r="A107" s="39"/>
      <c r="B107" s="40"/>
      <c r="C107" s="214" t="s">
        <v>268</v>
      </c>
      <c r="D107" s="214" t="s">
        <v>209</v>
      </c>
      <c r="E107" s="215" t="s">
        <v>269</v>
      </c>
      <c r="F107" s="216" t="s">
        <v>270</v>
      </c>
      <c r="G107" s="217" t="s">
        <v>217</v>
      </c>
      <c r="H107" s="218">
        <v>1040</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900</v>
      </c>
    </row>
    <row r="108" s="13" customFormat="1">
      <c r="A108" s="13"/>
      <c r="B108" s="228"/>
      <c r="C108" s="229"/>
      <c r="D108" s="230" t="s">
        <v>219</v>
      </c>
      <c r="E108" s="231" t="s">
        <v>19</v>
      </c>
      <c r="F108" s="232" t="s">
        <v>588</v>
      </c>
      <c r="G108" s="229"/>
      <c r="H108" s="233">
        <v>1040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128.55" customHeight="1">
      <c r="A109" s="39"/>
      <c r="B109" s="40"/>
      <c r="C109" s="214" t="s">
        <v>8</v>
      </c>
      <c r="D109" s="214" t="s">
        <v>209</v>
      </c>
      <c r="E109" s="215" t="s">
        <v>901</v>
      </c>
      <c r="F109" s="216" t="s">
        <v>902</v>
      </c>
      <c r="G109" s="217" t="s">
        <v>297</v>
      </c>
      <c r="H109" s="218">
        <v>1.5</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903</v>
      </c>
    </row>
    <row r="110" s="13" customFormat="1">
      <c r="A110" s="13"/>
      <c r="B110" s="228"/>
      <c r="C110" s="229"/>
      <c r="D110" s="230" t="s">
        <v>219</v>
      </c>
      <c r="E110" s="231" t="s">
        <v>19</v>
      </c>
      <c r="F110" s="232" t="s">
        <v>904</v>
      </c>
      <c r="G110" s="229"/>
      <c r="H110" s="233">
        <v>1.5</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76</v>
      </c>
      <c r="AY110" s="239" t="s">
        <v>206</v>
      </c>
    </row>
    <row r="111" s="2" customFormat="1" ht="78" customHeight="1">
      <c r="A111" s="39"/>
      <c r="B111" s="40"/>
      <c r="C111" s="214" t="s">
        <v>276</v>
      </c>
      <c r="D111" s="214" t="s">
        <v>209</v>
      </c>
      <c r="E111" s="215" t="s">
        <v>905</v>
      </c>
      <c r="F111" s="216" t="s">
        <v>906</v>
      </c>
      <c r="G111" s="217" t="s">
        <v>297</v>
      </c>
      <c r="H111" s="218">
        <v>1.5</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907</v>
      </c>
    </row>
    <row r="112" s="2" customFormat="1" ht="76.35" customHeight="1">
      <c r="A112" s="39"/>
      <c r="B112" s="40"/>
      <c r="C112" s="214" t="s">
        <v>281</v>
      </c>
      <c r="D112" s="214" t="s">
        <v>209</v>
      </c>
      <c r="E112" s="215" t="s">
        <v>908</v>
      </c>
      <c r="F112" s="216" t="s">
        <v>909</v>
      </c>
      <c r="G112" s="217" t="s">
        <v>910</v>
      </c>
      <c r="H112" s="218">
        <v>66</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911</v>
      </c>
    </row>
    <row r="113" s="13" customFormat="1">
      <c r="A113" s="13"/>
      <c r="B113" s="228"/>
      <c r="C113" s="229"/>
      <c r="D113" s="230" t="s">
        <v>219</v>
      </c>
      <c r="E113" s="231" t="s">
        <v>19</v>
      </c>
      <c r="F113" s="232" t="s">
        <v>912</v>
      </c>
      <c r="G113" s="229"/>
      <c r="H113" s="233">
        <v>66</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69</v>
      </c>
      <c r="AV113" s="13" t="s">
        <v>78</v>
      </c>
      <c r="AW113" s="13" t="s">
        <v>31</v>
      </c>
      <c r="AX113" s="13" t="s">
        <v>76</v>
      </c>
      <c r="AY113" s="239" t="s">
        <v>206</v>
      </c>
    </row>
    <row r="114" s="2" customFormat="1" ht="21.75" customHeight="1">
      <c r="A114" s="39"/>
      <c r="B114" s="40"/>
      <c r="C114" s="240" t="s">
        <v>285</v>
      </c>
      <c r="D114" s="240" t="s">
        <v>226</v>
      </c>
      <c r="E114" s="241" t="s">
        <v>913</v>
      </c>
      <c r="F114" s="242" t="s">
        <v>914</v>
      </c>
      <c r="G114" s="243" t="s">
        <v>302</v>
      </c>
      <c r="H114" s="244">
        <v>99</v>
      </c>
      <c r="I114" s="245"/>
      <c r="J114" s="246">
        <f>ROUND(I114*H114,2)</f>
        <v>0</v>
      </c>
      <c r="K114" s="247"/>
      <c r="L114" s="248"/>
      <c r="M114" s="249" t="s">
        <v>19</v>
      </c>
      <c r="N114" s="250" t="s">
        <v>40</v>
      </c>
      <c r="O114" s="85"/>
      <c r="P114" s="224">
        <f>O114*H114</f>
        <v>0</v>
      </c>
      <c r="Q114" s="224">
        <v>1</v>
      </c>
      <c r="R114" s="224">
        <f>Q114*H114</f>
        <v>99</v>
      </c>
      <c r="S114" s="224">
        <v>0</v>
      </c>
      <c r="T114" s="225">
        <f>S114*H114</f>
        <v>0</v>
      </c>
      <c r="U114" s="39"/>
      <c r="V114" s="39"/>
      <c r="W114" s="39"/>
      <c r="X114" s="39"/>
      <c r="Y114" s="39"/>
      <c r="Z114" s="39"/>
      <c r="AA114" s="39"/>
      <c r="AB114" s="39"/>
      <c r="AC114" s="39"/>
      <c r="AD114" s="39"/>
      <c r="AE114" s="39"/>
      <c r="AR114" s="226" t="s">
        <v>229</v>
      </c>
      <c r="AT114" s="226" t="s">
        <v>226</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915</v>
      </c>
    </row>
    <row r="115" s="13" customFormat="1">
      <c r="A115" s="13"/>
      <c r="B115" s="228"/>
      <c r="C115" s="229"/>
      <c r="D115" s="230" t="s">
        <v>219</v>
      </c>
      <c r="E115" s="231" t="s">
        <v>19</v>
      </c>
      <c r="F115" s="232" t="s">
        <v>916</v>
      </c>
      <c r="G115" s="229"/>
      <c r="H115" s="233">
        <v>99</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76</v>
      </c>
      <c r="AY115" s="239" t="s">
        <v>206</v>
      </c>
    </row>
    <row r="116" s="2" customFormat="1" ht="76.35" customHeight="1">
      <c r="A116" s="39"/>
      <c r="B116" s="40"/>
      <c r="C116" s="214" t="s">
        <v>290</v>
      </c>
      <c r="D116" s="214" t="s">
        <v>209</v>
      </c>
      <c r="E116" s="215" t="s">
        <v>917</v>
      </c>
      <c r="F116" s="216" t="s">
        <v>918</v>
      </c>
      <c r="G116" s="217" t="s">
        <v>302</v>
      </c>
      <c r="H116" s="218">
        <v>99</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919</v>
      </c>
    </row>
    <row r="117" s="14" customFormat="1">
      <c r="A117" s="14"/>
      <c r="B117" s="251"/>
      <c r="C117" s="252"/>
      <c r="D117" s="230" t="s">
        <v>219</v>
      </c>
      <c r="E117" s="253" t="s">
        <v>19</v>
      </c>
      <c r="F117" s="254" t="s">
        <v>920</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921</v>
      </c>
      <c r="G118" s="229"/>
      <c r="H118" s="233">
        <v>99</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55.5" customHeight="1">
      <c r="A119" s="39"/>
      <c r="B119" s="40"/>
      <c r="C119" s="214" t="s">
        <v>294</v>
      </c>
      <c r="D119" s="214" t="s">
        <v>209</v>
      </c>
      <c r="E119" s="215" t="s">
        <v>366</v>
      </c>
      <c r="F119" s="216" t="s">
        <v>367</v>
      </c>
      <c r="G119" s="217" t="s">
        <v>212</v>
      </c>
      <c r="H119" s="218">
        <v>10</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922</v>
      </c>
    </row>
    <row r="120" s="2" customFormat="1" ht="24.15" customHeight="1">
      <c r="A120" s="39"/>
      <c r="B120" s="40"/>
      <c r="C120" s="214" t="s">
        <v>7</v>
      </c>
      <c r="D120" s="214" t="s">
        <v>209</v>
      </c>
      <c r="E120" s="215" t="s">
        <v>369</v>
      </c>
      <c r="F120" s="216" t="s">
        <v>370</v>
      </c>
      <c r="G120" s="217" t="s">
        <v>212</v>
      </c>
      <c r="H120" s="218">
        <v>10</v>
      </c>
      <c r="I120" s="219"/>
      <c r="J120" s="220">
        <f>ROUND(I120*H120,2)</f>
        <v>0</v>
      </c>
      <c r="K120" s="221"/>
      <c r="L120" s="45"/>
      <c r="M120" s="222" t="s">
        <v>19</v>
      </c>
      <c r="N120" s="223" t="s">
        <v>40</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213</v>
      </c>
      <c r="AT120" s="226" t="s">
        <v>209</v>
      </c>
      <c r="AU120" s="226" t="s">
        <v>69</v>
      </c>
      <c r="AY120" s="18" t="s">
        <v>206</v>
      </c>
      <c r="BE120" s="227">
        <f>IF(N120="základní",J120,0)</f>
        <v>0</v>
      </c>
      <c r="BF120" s="227">
        <f>IF(N120="snížená",J120,0)</f>
        <v>0</v>
      </c>
      <c r="BG120" s="227">
        <f>IF(N120="zákl. přenesená",J120,0)</f>
        <v>0</v>
      </c>
      <c r="BH120" s="227">
        <f>IF(N120="sníž. přenesená",J120,0)</f>
        <v>0</v>
      </c>
      <c r="BI120" s="227">
        <f>IF(N120="nulová",J120,0)</f>
        <v>0</v>
      </c>
      <c r="BJ120" s="18" t="s">
        <v>76</v>
      </c>
      <c r="BK120" s="227">
        <f>ROUND(I120*H120,2)</f>
        <v>0</v>
      </c>
      <c r="BL120" s="18" t="s">
        <v>213</v>
      </c>
      <c r="BM120" s="226" t="s">
        <v>923</v>
      </c>
    </row>
    <row r="121" s="2" customFormat="1" ht="49.05" customHeight="1">
      <c r="A121" s="39"/>
      <c r="B121" s="40"/>
      <c r="C121" s="214" t="s">
        <v>306</v>
      </c>
      <c r="D121" s="214" t="s">
        <v>209</v>
      </c>
      <c r="E121" s="215" t="s">
        <v>291</v>
      </c>
      <c r="F121" s="216" t="s">
        <v>292</v>
      </c>
      <c r="G121" s="217" t="s">
        <v>212</v>
      </c>
      <c r="H121" s="218">
        <v>84</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924</v>
      </c>
    </row>
    <row r="122" s="2" customFormat="1" ht="24.15" customHeight="1">
      <c r="A122" s="39"/>
      <c r="B122" s="40"/>
      <c r="C122" s="214" t="s">
        <v>313</v>
      </c>
      <c r="D122" s="214" t="s">
        <v>209</v>
      </c>
      <c r="E122" s="215" t="s">
        <v>295</v>
      </c>
      <c r="F122" s="216" t="s">
        <v>296</v>
      </c>
      <c r="G122" s="217" t="s">
        <v>297</v>
      </c>
      <c r="H122" s="218">
        <v>6.4610000000000003</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925</v>
      </c>
    </row>
    <row r="123" s="13" customFormat="1">
      <c r="A123" s="13"/>
      <c r="B123" s="228"/>
      <c r="C123" s="229"/>
      <c r="D123" s="230" t="s">
        <v>219</v>
      </c>
      <c r="E123" s="231" t="s">
        <v>19</v>
      </c>
      <c r="F123" s="232" t="s">
        <v>926</v>
      </c>
      <c r="G123" s="229"/>
      <c r="H123" s="233">
        <v>6.4610000000000003</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44.25" customHeight="1">
      <c r="A124" s="39"/>
      <c r="B124" s="40"/>
      <c r="C124" s="214" t="s">
        <v>318</v>
      </c>
      <c r="D124" s="214" t="s">
        <v>209</v>
      </c>
      <c r="E124" s="215" t="s">
        <v>300</v>
      </c>
      <c r="F124" s="216" t="s">
        <v>301</v>
      </c>
      <c r="G124" s="217" t="s">
        <v>302</v>
      </c>
      <c r="H124" s="218">
        <v>28.963000000000001</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927</v>
      </c>
    </row>
    <row r="125" s="14" customFormat="1">
      <c r="A125" s="14"/>
      <c r="B125" s="251"/>
      <c r="C125" s="252"/>
      <c r="D125" s="230" t="s">
        <v>219</v>
      </c>
      <c r="E125" s="253" t="s">
        <v>19</v>
      </c>
      <c r="F125" s="254" t="s">
        <v>304</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493</v>
      </c>
      <c r="G126" s="229"/>
      <c r="H126" s="233">
        <v>28.963000000000001</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90" customHeight="1">
      <c r="A127" s="39"/>
      <c r="B127" s="40"/>
      <c r="C127" s="214" t="s">
        <v>322</v>
      </c>
      <c r="D127" s="214" t="s">
        <v>209</v>
      </c>
      <c r="E127" s="215" t="s">
        <v>307</v>
      </c>
      <c r="F127" s="216" t="s">
        <v>308</v>
      </c>
      <c r="G127" s="217" t="s">
        <v>302</v>
      </c>
      <c r="H127" s="218">
        <v>56.255000000000003</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928</v>
      </c>
    </row>
    <row r="128" s="14" customFormat="1">
      <c r="A128" s="14"/>
      <c r="B128" s="251"/>
      <c r="C128" s="252"/>
      <c r="D128" s="230" t="s">
        <v>219</v>
      </c>
      <c r="E128" s="253" t="s">
        <v>19</v>
      </c>
      <c r="F128" s="254" t="s">
        <v>304</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493</v>
      </c>
      <c r="G129" s="229"/>
      <c r="H129" s="233">
        <v>28.963000000000001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69</v>
      </c>
      <c r="AY129" s="239" t="s">
        <v>206</v>
      </c>
    </row>
    <row r="130" s="14" customFormat="1">
      <c r="A130" s="14"/>
      <c r="B130" s="251"/>
      <c r="C130" s="252"/>
      <c r="D130" s="230" t="s">
        <v>219</v>
      </c>
      <c r="E130" s="253" t="s">
        <v>19</v>
      </c>
      <c r="F130" s="254" t="s">
        <v>310</v>
      </c>
      <c r="G130" s="252"/>
      <c r="H130" s="253" t="s">
        <v>19</v>
      </c>
      <c r="I130" s="255"/>
      <c r="J130" s="252"/>
      <c r="K130" s="252"/>
      <c r="L130" s="256"/>
      <c r="M130" s="257"/>
      <c r="N130" s="258"/>
      <c r="O130" s="258"/>
      <c r="P130" s="258"/>
      <c r="Q130" s="258"/>
      <c r="R130" s="258"/>
      <c r="S130" s="258"/>
      <c r="T130" s="259"/>
      <c r="U130" s="14"/>
      <c r="V130" s="14"/>
      <c r="W130" s="14"/>
      <c r="X130" s="14"/>
      <c r="Y130" s="14"/>
      <c r="Z130" s="14"/>
      <c r="AA130" s="14"/>
      <c r="AB130" s="14"/>
      <c r="AC130" s="14"/>
      <c r="AD130" s="14"/>
      <c r="AE130" s="14"/>
      <c r="AT130" s="260" t="s">
        <v>219</v>
      </c>
      <c r="AU130" s="260" t="s">
        <v>69</v>
      </c>
      <c r="AV130" s="14" t="s">
        <v>76</v>
      </c>
      <c r="AW130" s="14" t="s">
        <v>31</v>
      </c>
      <c r="AX130" s="14" t="s">
        <v>69</v>
      </c>
      <c r="AY130" s="260" t="s">
        <v>206</v>
      </c>
    </row>
    <row r="131" s="13" customFormat="1">
      <c r="A131" s="13"/>
      <c r="B131" s="228"/>
      <c r="C131" s="229"/>
      <c r="D131" s="230" t="s">
        <v>219</v>
      </c>
      <c r="E131" s="231" t="s">
        <v>19</v>
      </c>
      <c r="F131" s="232" t="s">
        <v>595</v>
      </c>
      <c r="G131" s="229"/>
      <c r="H131" s="233">
        <v>27.292000000000002</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219</v>
      </c>
      <c r="AU131" s="239" t="s">
        <v>69</v>
      </c>
      <c r="AV131" s="13" t="s">
        <v>78</v>
      </c>
      <c r="AW131" s="13" t="s">
        <v>31</v>
      </c>
      <c r="AX131" s="13" t="s">
        <v>69</v>
      </c>
      <c r="AY131" s="239" t="s">
        <v>206</v>
      </c>
    </row>
    <row r="132" s="15" customFormat="1">
      <c r="A132" s="15"/>
      <c r="B132" s="261"/>
      <c r="C132" s="262"/>
      <c r="D132" s="230" t="s">
        <v>219</v>
      </c>
      <c r="E132" s="263" t="s">
        <v>19</v>
      </c>
      <c r="F132" s="264" t="s">
        <v>312</v>
      </c>
      <c r="G132" s="262"/>
      <c r="H132" s="265">
        <v>56.255000000000003</v>
      </c>
      <c r="I132" s="266"/>
      <c r="J132" s="262"/>
      <c r="K132" s="262"/>
      <c r="L132" s="267"/>
      <c r="M132" s="268"/>
      <c r="N132" s="269"/>
      <c r="O132" s="269"/>
      <c r="P132" s="269"/>
      <c r="Q132" s="269"/>
      <c r="R132" s="269"/>
      <c r="S132" s="269"/>
      <c r="T132" s="270"/>
      <c r="U132" s="15"/>
      <c r="V132" s="15"/>
      <c r="W132" s="15"/>
      <c r="X132" s="15"/>
      <c r="Y132" s="15"/>
      <c r="Z132" s="15"/>
      <c r="AA132" s="15"/>
      <c r="AB132" s="15"/>
      <c r="AC132" s="15"/>
      <c r="AD132" s="15"/>
      <c r="AE132" s="15"/>
      <c r="AT132" s="271" t="s">
        <v>219</v>
      </c>
      <c r="AU132" s="271" t="s">
        <v>69</v>
      </c>
      <c r="AV132" s="15" t="s">
        <v>213</v>
      </c>
      <c r="AW132" s="15" t="s">
        <v>31</v>
      </c>
      <c r="AX132" s="15" t="s">
        <v>76</v>
      </c>
      <c r="AY132" s="271" t="s">
        <v>206</v>
      </c>
    </row>
    <row r="133" s="2" customFormat="1" ht="142.2" customHeight="1">
      <c r="A133" s="39"/>
      <c r="B133" s="40"/>
      <c r="C133" s="214" t="s">
        <v>328</v>
      </c>
      <c r="D133" s="214" t="s">
        <v>209</v>
      </c>
      <c r="E133" s="215" t="s">
        <v>314</v>
      </c>
      <c r="F133" s="216" t="s">
        <v>315</v>
      </c>
      <c r="G133" s="217" t="s">
        <v>302</v>
      </c>
      <c r="H133" s="218">
        <v>28.963000000000001</v>
      </c>
      <c r="I133" s="219"/>
      <c r="J133" s="220">
        <f>ROUND(I133*H133,2)</f>
        <v>0</v>
      </c>
      <c r="K133" s="221"/>
      <c r="L133" s="45"/>
      <c r="M133" s="222" t="s">
        <v>19</v>
      </c>
      <c r="N133" s="223" t="s">
        <v>40</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213</v>
      </c>
      <c r="AT133" s="226" t="s">
        <v>209</v>
      </c>
      <c r="AU133" s="226" t="s">
        <v>69</v>
      </c>
      <c r="AY133" s="18" t="s">
        <v>206</v>
      </c>
      <c r="BE133" s="227">
        <f>IF(N133="základní",J133,0)</f>
        <v>0</v>
      </c>
      <c r="BF133" s="227">
        <f>IF(N133="snížená",J133,0)</f>
        <v>0</v>
      </c>
      <c r="BG133" s="227">
        <f>IF(N133="zákl. přenesená",J133,0)</f>
        <v>0</v>
      </c>
      <c r="BH133" s="227">
        <f>IF(N133="sníž. přenesená",J133,0)</f>
        <v>0</v>
      </c>
      <c r="BI133" s="227">
        <f>IF(N133="nulová",J133,0)</f>
        <v>0</v>
      </c>
      <c r="BJ133" s="18" t="s">
        <v>76</v>
      </c>
      <c r="BK133" s="227">
        <f>ROUND(I133*H133,2)</f>
        <v>0</v>
      </c>
      <c r="BL133" s="18" t="s">
        <v>213</v>
      </c>
      <c r="BM133" s="226" t="s">
        <v>929</v>
      </c>
    </row>
    <row r="134" s="14" customFormat="1">
      <c r="A134" s="14"/>
      <c r="B134" s="251"/>
      <c r="C134" s="252"/>
      <c r="D134" s="230" t="s">
        <v>219</v>
      </c>
      <c r="E134" s="253" t="s">
        <v>19</v>
      </c>
      <c r="F134" s="254" t="s">
        <v>465</v>
      </c>
      <c r="G134" s="252"/>
      <c r="H134" s="253" t="s">
        <v>19</v>
      </c>
      <c r="I134" s="255"/>
      <c r="J134" s="252"/>
      <c r="K134" s="252"/>
      <c r="L134" s="256"/>
      <c r="M134" s="257"/>
      <c r="N134" s="258"/>
      <c r="O134" s="258"/>
      <c r="P134" s="258"/>
      <c r="Q134" s="258"/>
      <c r="R134" s="258"/>
      <c r="S134" s="258"/>
      <c r="T134" s="259"/>
      <c r="U134" s="14"/>
      <c r="V134" s="14"/>
      <c r="W134" s="14"/>
      <c r="X134" s="14"/>
      <c r="Y134" s="14"/>
      <c r="Z134" s="14"/>
      <c r="AA134" s="14"/>
      <c r="AB134" s="14"/>
      <c r="AC134" s="14"/>
      <c r="AD134" s="14"/>
      <c r="AE134" s="14"/>
      <c r="AT134" s="260" t="s">
        <v>219</v>
      </c>
      <c r="AU134" s="260" t="s">
        <v>69</v>
      </c>
      <c r="AV134" s="14" t="s">
        <v>76</v>
      </c>
      <c r="AW134" s="14" t="s">
        <v>31</v>
      </c>
      <c r="AX134" s="14" t="s">
        <v>69</v>
      </c>
      <c r="AY134" s="260" t="s">
        <v>206</v>
      </c>
    </row>
    <row r="135" s="13" customFormat="1">
      <c r="A135" s="13"/>
      <c r="B135" s="228"/>
      <c r="C135" s="229"/>
      <c r="D135" s="230" t="s">
        <v>219</v>
      </c>
      <c r="E135" s="231" t="s">
        <v>19</v>
      </c>
      <c r="F135" s="232" t="s">
        <v>493</v>
      </c>
      <c r="G135" s="229"/>
      <c r="H135" s="233">
        <v>28.963000000000001</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219</v>
      </c>
      <c r="AU135" s="239" t="s">
        <v>69</v>
      </c>
      <c r="AV135" s="13" t="s">
        <v>78</v>
      </c>
      <c r="AW135" s="13" t="s">
        <v>31</v>
      </c>
      <c r="AX135" s="13" t="s">
        <v>76</v>
      </c>
      <c r="AY135" s="239" t="s">
        <v>206</v>
      </c>
    </row>
    <row r="136" s="2" customFormat="1" ht="142.2" customHeight="1">
      <c r="A136" s="39"/>
      <c r="B136" s="40"/>
      <c r="C136" s="214" t="s">
        <v>334</v>
      </c>
      <c r="D136" s="214" t="s">
        <v>209</v>
      </c>
      <c r="E136" s="215" t="s">
        <v>319</v>
      </c>
      <c r="F136" s="216" t="s">
        <v>320</v>
      </c>
      <c r="G136" s="217" t="s">
        <v>302</v>
      </c>
      <c r="H136" s="218">
        <v>27.292000000000002</v>
      </c>
      <c r="I136" s="219"/>
      <c r="J136" s="220">
        <f>ROUND(I136*H136,2)</f>
        <v>0</v>
      </c>
      <c r="K136" s="221"/>
      <c r="L136" s="45"/>
      <c r="M136" s="222" t="s">
        <v>19</v>
      </c>
      <c r="N136" s="223" t="s">
        <v>40</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213</v>
      </c>
      <c r="AT136" s="226" t="s">
        <v>209</v>
      </c>
      <c r="AU136" s="226" t="s">
        <v>69</v>
      </c>
      <c r="AY136" s="18" t="s">
        <v>206</v>
      </c>
      <c r="BE136" s="227">
        <f>IF(N136="základní",J136,0)</f>
        <v>0</v>
      </c>
      <c r="BF136" s="227">
        <f>IF(N136="snížená",J136,0)</f>
        <v>0</v>
      </c>
      <c r="BG136" s="227">
        <f>IF(N136="zákl. přenesená",J136,0)</f>
        <v>0</v>
      </c>
      <c r="BH136" s="227">
        <f>IF(N136="sníž. přenesená",J136,0)</f>
        <v>0</v>
      </c>
      <c r="BI136" s="227">
        <f>IF(N136="nulová",J136,0)</f>
        <v>0</v>
      </c>
      <c r="BJ136" s="18" t="s">
        <v>76</v>
      </c>
      <c r="BK136" s="227">
        <f>ROUND(I136*H136,2)</f>
        <v>0</v>
      </c>
      <c r="BL136" s="18" t="s">
        <v>213</v>
      </c>
      <c r="BM136" s="226" t="s">
        <v>930</v>
      </c>
    </row>
    <row r="137" s="14" customFormat="1">
      <c r="A137" s="14"/>
      <c r="B137" s="251"/>
      <c r="C137" s="252"/>
      <c r="D137" s="230" t="s">
        <v>219</v>
      </c>
      <c r="E137" s="253" t="s">
        <v>19</v>
      </c>
      <c r="F137" s="254" t="s">
        <v>931</v>
      </c>
      <c r="G137" s="252"/>
      <c r="H137" s="253" t="s">
        <v>19</v>
      </c>
      <c r="I137" s="255"/>
      <c r="J137" s="252"/>
      <c r="K137" s="252"/>
      <c r="L137" s="256"/>
      <c r="M137" s="257"/>
      <c r="N137" s="258"/>
      <c r="O137" s="258"/>
      <c r="P137" s="258"/>
      <c r="Q137" s="258"/>
      <c r="R137" s="258"/>
      <c r="S137" s="258"/>
      <c r="T137" s="259"/>
      <c r="U137" s="14"/>
      <c r="V137" s="14"/>
      <c r="W137" s="14"/>
      <c r="X137" s="14"/>
      <c r="Y137" s="14"/>
      <c r="Z137" s="14"/>
      <c r="AA137" s="14"/>
      <c r="AB137" s="14"/>
      <c r="AC137" s="14"/>
      <c r="AD137" s="14"/>
      <c r="AE137" s="14"/>
      <c r="AT137" s="260" t="s">
        <v>219</v>
      </c>
      <c r="AU137" s="260" t="s">
        <v>69</v>
      </c>
      <c r="AV137" s="14" t="s">
        <v>76</v>
      </c>
      <c r="AW137" s="14" t="s">
        <v>31</v>
      </c>
      <c r="AX137" s="14" t="s">
        <v>69</v>
      </c>
      <c r="AY137" s="260" t="s">
        <v>206</v>
      </c>
    </row>
    <row r="138" s="13" customFormat="1">
      <c r="A138" s="13"/>
      <c r="B138" s="228"/>
      <c r="C138" s="229"/>
      <c r="D138" s="230" t="s">
        <v>219</v>
      </c>
      <c r="E138" s="231" t="s">
        <v>19</v>
      </c>
      <c r="F138" s="232" t="s">
        <v>595</v>
      </c>
      <c r="G138" s="229"/>
      <c r="H138" s="233">
        <v>27.292000000000002</v>
      </c>
      <c r="I138" s="234"/>
      <c r="J138" s="229"/>
      <c r="K138" s="229"/>
      <c r="L138" s="235"/>
      <c r="M138" s="236"/>
      <c r="N138" s="237"/>
      <c r="O138" s="237"/>
      <c r="P138" s="237"/>
      <c r="Q138" s="237"/>
      <c r="R138" s="237"/>
      <c r="S138" s="237"/>
      <c r="T138" s="238"/>
      <c r="U138" s="13"/>
      <c r="V138" s="13"/>
      <c r="W138" s="13"/>
      <c r="X138" s="13"/>
      <c r="Y138" s="13"/>
      <c r="Z138" s="13"/>
      <c r="AA138" s="13"/>
      <c r="AB138" s="13"/>
      <c r="AC138" s="13"/>
      <c r="AD138" s="13"/>
      <c r="AE138" s="13"/>
      <c r="AT138" s="239" t="s">
        <v>219</v>
      </c>
      <c r="AU138" s="239" t="s">
        <v>69</v>
      </c>
      <c r="AV138" s="13" t="s">
        <v>78</v>
      </c>
      <c r="AW138" s="13" t="s">
        <v>31</v>
      </c>
      <c r="AX138" s="13" t="s">
        <v>76</v>
      </c>
      <c r="AY138" s="239" t="s">
        <v>206</v>
      </c>
    </row>
    <row r="139" s="2" customFormat="1" ht="76.35" customHeight="1">
      <c r="A139" s="39"/>
      <c r="B139" s="40"/>
      <c r="C139" s="214" t="s">
        <v>338</v>
      </c>
      <c r="D139" s="214" t="s">
        <v>209</v>
      </c>
      <c r="E139" s="215" t="s">
        <v>323</v>
      </c>
      <c r="F139" s="216" t="s">
        <v>932</v>
      </c>
      <c r="G139" s="217" t="s">
        <v>302</v>
      </c>
      <c r="H139" s="218">
        <v>11.561999999999999</v>
      </c>
      <c r="I139" s="219"/>
      <c r="J139" s="220">
        <f>ROUND(I139*H139,2)</f>
        <v>0</v>
      </c>
      <c r="K139" s="221"/>
      <c r="L139" s="45"/>
      <c r="M139" s="222" t="s">
        <v>19</v>
      </c>
      <c r="N139" s="223" t="s">
        <v>40</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213</v>
      </c>
      <c r="AT139" s="226" t="s">
        <v>209</v>
      </c>
      <c r="AU139" s="226" t="s">
        <v>69</v>
      </c>
      <c r="AY139" s="18" t="s">
        <v>206</v>
      </c>
      <c r="BE139" s="227">
        <f>IF(N139="základní",J139,0)</f>
        <v>0</v>
      </c>
      <c r="BF139" s="227">
        <f>IF(N139="snížená",J139,0)</f>
        <v>0</v>
      </c>
      <c r="BG139" s="227">
        <f>IF(N139="zákl. přenesená",J139,0)</f>
        <v>0</v>
      </c>
      <c r="BH139" s="227">
        <f>IF(N139="sníž. přenesená",J139,0)</f>
        <v>0</v>
      </c>
      <c r="BI139" s="227">
        <f>IF(N139="nulová",J139,0)</f>
        <v>0</v>
      </c>
      <c r="BJ139" s="18" t="s">
        <v>76</v>
      </c>
      <c r="BK139" s="227">
        <f>ROUND(I139*H139,2)</f>
        <v>0</v>
      </c>
      <c r="BL139" s="18" t="s">
        <v>213</v>
      </c>
      <c r="BM139" s="226" t="s">
        <v>933</v>
      </c>
    </row>
    <row r="140" s="14" customFormat="1">
      <c r="A140" s="14"/>
      <c r="B140" s="251"/>
      <c r="C140" s="252"/>
      <c r="D140" s="230" t="s">
        <v>219</v>
      </c>
      <c r="E140" s="253" t="s">
        <v>19</v>
      </c>
      <c r="F140" s="254" t="s">
        <v>326</v>
      </c>
      <c r="G140" s="252"/>
      <c r="H140" s="253" t="s">
        <v>19</v>
      </c>
      <c r="I140" s="255"/>
      <c r="J140" s="252"/>
      <c r="K140" s="252"/>
      <c r="L140" s="256"/>
      <c r="M140" s="257"/>
      <c r="N140" s="258"/>
      <c r="O140" s="258"/>
      <c r="P140" s="258"/>
      <c r="Q140" s="258"/>
      <c r="R140" s="258"/>
      <c r="S140" s="258"/>
      <c r="T140" s="259"/>
      <c r="U140" s="14"/>
      <c r="V140" s="14"/>
      <c r="W140" s="14"/>
      <c r="X140" s="14"/>
      <c r="Y140" s="14"/>
      <c r="Z140" s="14"/>
      <c r="AA140" s="14"/>
      <c r="AB140" s="14"/>
      <c r="AC140" s="14"/>
      <c r="AD140" s="14"/>
      <c r="AE140" s="14"/>
      <c r="AT140" s="260" t="s">
        <v>219</v>
      </c>
      <c r="AU140" s="260" t="s">
        <v>69</v>
      </c>
      <c r="AV140" s="14" t="s">
        <v>76</v>
      </c>
      <c r="AW140" s="14" t="s">
        <v>31</v>
      </c>
      <c r="AX140" s="14" t="s">
        <v>69</v>
      </c>
      <c r="AY140" s="260" t="s">
        <v>206</v>
      </c>
    </row>
    <row r="141" s="13" customFormat="1">
      <c r="A141" s="13"/>
      <c r="B141" s="228"/>
      <c r="C141" s="229"/>
      <c r="D141" s="230" t="s">
        <v>219</v>
      </c>
      <c r="E141" s="231" t="s">
        <v>19</v>
      </c>
      <c r="F141" s="232" t="s">
        <v>934</v>
      </c>
      <c r="G141" s="229"/>
      <c r="H141" s="233">
        <v>11.561999999999999</v>
      </c>
      <c r="I141" s="234"/>
      <c r="J141" s="229"/>
      <c r="K141" s="229"/>
      <c r="L141" s="235"/>
      <c r="M141" s="236"/>
      <c r="N141" s="237"/>
      <c r="O141" s="237"/>
      <c r="P141" s="237"/>
      <c r="Q141" s="237"/>
      <c r="R141" s="237"/>
      <c r="S141" s="237"/>
      <c r="T141" s="238"/>
      <c r="U141" s="13"/>
      <c r="V141" s="13"/>
      <c r="W141" s="13"/>
      <c r="X141" s="13"/>
      <c r="Y141" s="13"/>
      <c r="Z141" s="13"/>
      <c r="AA141" s="13"/>
      <c r="AB141" s="13"/>
      <c r="AC141" s="13"/>
      <c r="AD141" s="13"/>
      <c r="AE141" s="13"/>
      <c r="AT141" s="239" t="s">
        <v>219</v>
      </c>
      <c r="AU141" s="239" t="s">
        <v>69</v>
      </c>
      <c r="AV141" s="13" t="s">
        <v>78</v>
      </c>
      <c r="AW141" s="13" t="s">
        <v>31</v>
      </c>
      <c r="AX141" s="13" t="s">
        <v>76</v>
      </c>
      <c r="AY141" s="239" t="s">
        <v>206</v>
      </c>
    </row>
    <row r="142" s="2" customFormat="1" ht="128.55" customHeight="1">
      <c r="A142" s="39"/>
      <c r="B142" s="40"/>
      <c r="C142" s="214" t="s">
        <v>344</v>
      </c>
      <c r="D142" s="214" t="s">
        <v>209</v>
      </c>
      <c r="E142" s="215" t="s">
        <v>329</v>
      </c>
      <c r="F142" s="216" t="s">
        <v>330</v>
      </c>
      <c r="G142" s="217" t="s">
        <v>302</v>
      </c>
      <c r="H142" s="218">
        <v>0.98699999999999999</v>
      </c>
      <c r="I142" s="219"/>
      <c r="J142" s="220">
        <f>ROUND(I142*H142,2)</f>
        <v>0</v>
      </c>
      <c r="K142" s="221"/>
      <c r="L142" s="45"/>
      <c r="M142" s="222" t="s">
        <v>19</v>
      </c>
      <c r="N142" s="223" t="s">
        <v>40</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213</v>
      </c>
      <c r="AT142" s="226" t="s">
        <v>209</v>
      </c>
      <c r="AU142" s="226" t="s">
        <v>69</v>
      </c>
      <c r="AY142" s="18" t="s">
        <v>206</v>
      </c>
      <c r="BE142" s="227">
        <f>IF(N142="základní",J142,0)</f>
        <v>0</v>
      </c>
      <c r="BF142" s="227">
        <f>IF(N142="snížená",J142,0)</f>
        <v>0</v>
      </c>
      <c r="BG142" s="227">
        <f>IF(N142="zákl. přenesená",J142,0)</f>
        <v>0</v>
      </c>
      <c r="BH142" s="227">
        <f>IF(N142="sníž. přenesená",J142,0)</f>
        <v>0</v>
      </c>
      <c r="BI142" s="227">
        <f>IF(N142="nulová",J142,0)</f>
        <v>0</v>
      </c>
      <c r="BJ142" s="18" t="s">
        <v>76</v>
      </c>
      <c r="BK142" s="227">
        <f>ROUND(I142*H142,2)</f>
        <v>0</v>
      </c>
      <c r="BL142" s="18" t="s">
        <v>213</v>
      </c>
      <c r="BM142" s="226" t="s">
        <v>935</v>
      </c>
    </row>
    <row r="143" s="14" customFormat="1">
      <c r="A143" s="14"/>
      <c r="B143" s="251"/>
      <c r="C143" s="252"/>
      <c r="D143" s="230" t="s">
        <v>219</v>
      </c>
      <c r="E143" s="253" t="s">
        <v>19</v>
      </c>
      <c r="F143" s="254" t="s">
        <v>332</v>
      </c>
      <c r="G143" s="252"/>
      <c r="H143" s="253" t="s">
        <v>19</v>
      </c>
      <c r="I143" s="255"/>
      <c r="J143" s="252"/>
      <c r="K143" s="252"/>
      <c r="L143" s="256"/>
      <c r="M143" s="257"/>
      <c r="N143" s="258"/>
      <c r="O143" s="258"/>
      <c r="P143" s="258"/>
      <c r="Q143" s="258"/>
      <c r="R143" s="258"/>
      <c r="S143" s="258"/>
      <c r="T143" s="259"/>
      <c r="U143" s="14"/>
      <c r="V143" s="14"/>
      <c r="W143" s="14"/>
      <c r="X143" s="14"/>
      <c r="Y143" s="14"/>
      <c r="Z143" s="14"/>
      <c r="AA143" s="14"/>
      <c r="AB143" s="14"/>
      <c r="AC143" s="14"/>
      <c r="AD143" s="14"/>
      <c r="AE143" s="14"/>
      <c r="AT143" s="260" t="s">
        <v>219</v>
      </c>
      <c r="AU143" s="260" t="s">
        <v>69</v>
      </c>
      <c r="AV143" s="14" t="s">
        <v>76</v>
      </c>
      <c r="AW143" s="14" t="s">
        <v>31</v>
      </c>
      <c r="AX143" s="14" t="s">
        <v>69</v>
      </c>
      <c r="AY143" s="260" t="s">
        <v>206</v>
      </c>
    </row>
    <row r="144" s="13" customFormat="1">
      <c r="A144" s="13"/>
      <c r="B144" s="228"/>
      <c r="C144" s="229"/>
      <c r="D144" s="230" t="s">
        <v>219</v>
      </c>
      <c r="E144" s="231" t="s">
        <v>19</v>
      </c>
      <c r="F144" s="232" t="s">
        <v>936</v>
      </c>
      <c r="G144" s="229"/>
      <c r="H144" s="233">
        <v>0.98699999999999999</v>
      </c>
      <c r="I144" s="234"/>
      <c r="J144" s="229"/>
      <c r="K144" s="229"/>
      <c r="L144" s="235"/>
      <c r="M144" s="236"/>
      <c r="N144" s="237"/>
      <c r="O144" s="237"/>
      <c r="P144" s="237"/>
      <c r="Q144" s="237"/>
      <c r="R144" s="237"/>
      <c r="S144" s="237"/>
      <c r="T144" s="238"/>
      <c r="U144" s="13"/>
      <c r="V144" s="13"/>
      <c r="W144" s="13"/>
      <c r="X144" s="13"/>
      <c r="Y144" s="13"/>
      <c r="Z144" s="13"/>
      <c r="AA144" s="13"/>
      <c r="AB144" s="13"/>
      <c r="AC144" s="13"/>
      <c r="AD144" s="13"/>
      <c r="AE144" s="13"/>
      <c r="AT144" s="239" t="s">
        <v>219</v>
      </c>
      <c r="AU144" s="239" t="s">
        <v>69</v>
      </c>
      <c r="AV144" s="13" t="s">
        <v>78</v>
      </c>
      <c r="AW144" s="13" t="s">
        <v>31</v>
      </c>
      <c r="AX144" s="13" t="s">
        <v>76</v>
      </c>
      <c r="AY144" s="239" t="s">
        <v>206</v>
      </c>
    </row>
    <row r="145" s="2" customFormat="1" ht="90" customHeight="1">
      <c r="A145" s="39"/>
      <c r="B145" s="40"/>
      <c r="C145" s="214" t="s">
        <v>440</v>
      </c>
      <c r="D145" s="214" t="s">
        <v>209</v>
      </c>
      <c r="E145" s="215" t="s">
        <v>335</v>
      </c>
      <c r="F145" s="216" t="s">
        <v>336</v>
      </c>
      <c r="G145" s="217" t="s">
        <v>302</v>
      </c>
      <c r="H145" s="218">
        <v>0.98699999999999999</v>
      </c>
      <c r="I145" s="219"/>
      <c r="J145" s="220">
        <f>ROUND(I145*H145,2)</f>
        <v>0</v>
      </c>
      <c r="K145" s="221"/>
      <c r="L145" s="45"/>
      <c r="M145" s="222" t="s">
        <v>19</v>
      </c>
      <c r="N145" s="223" t="s">
        <v>40</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213</v>
      </c>
      <c r="AT145" s="226" t="s">
        <v>209</v>
      </c>
      <c r="AU145" s="226" t="s">
        <v>69</v>
      </c>
      <c r="AY145" s="18" t="s">
        <v>206</v>
      </c>
      <c r="BE145" s="227">
        <f>IF(N145="základní",J145,0)</f>
        <v>0</v>
      </c>
      <c r="BF145" s="227">
        <f>IF(N145="snížená",J145,0)</f>
        <v>0</v>
      </c>
      <c r="BG145" s="227">
        <f>IF(N145="zákl. přenesená",J145,0)</f>
        <v>0</v>
      </c>
      <c r="BH145" s="227">
        <f>IF(N145="sníž. přenesená",J145,0)</f>
        <v>0</v>
      </c>
      <c r="BI145" s="227">
        <f>IF(N145="nulová",J145,0)</f>
        <v>0</v>
      </c>
      <c r="BJ145" s="18" t="s">
        <v>76</v>
      </c>
      <c r="BK145" s="227">
        <f>ROUND(I145*H145,2)</f>
        <v>0</v>
      </c>
      <c r="BL145" s="18" t="s">
        <v>213</v>
      </c>
      <c r="BM145" s="226" t="s">
        <v>937</v>
      </c>
    </row>
    <row r="146" s="2" customFormat="1" ht="156.75" customHeight="1">
      <c r="A146" s="39"/>
      <c r="B146" s="40"/>
      <c r="C146" s="214" t="s">
        <v>938</v>
      </c>
      <c r="D146" s="214" t="s">
        <v>209</v>
      </c>
      <c r="E146" s="215" t="s">
        <v>339</v>
      </c>
      <c r="F146" s="216" t="s">
        <v>340</v>
      </c>
      <c r="G146" s="217" t="s">
        <v>302</v>
      </c>
      <c r="H146" s="218">
        <v>12.549</v>
      </c>
      <c r="I146" s="219"/>
      <c r="J146" s="220">
        <f>ROUND(I146*H146,2)</f>
        <v>0</v>
      </c>
      <c r="K146" s="221"/>
      <c r="L146" s="45"/>
      <c r="M146" s="222" t="s">
        <v>19</v>
      </c>
      <c r="N146" s="223" t="s">
        <v>40</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213</v>
      </c>
      <c r="AT146" s="226" t="s">
        <v>209</v>
      </c>
      <c r="AU146" s="226" t="s">
        <v>69</v>
      </c>
      <c r="AY146" s="18" t="s">
        <v>206</v>
      </c>
      <c r="BE146" s="227">
        <f>IF(N146="základní",J146,0)</f>
        <v>0</v>
      </c>
      <c r="BF146" s="227">
        <f>IF(N146="snížená",J146,0)</f>
        <v>0</v>
      </c>
      <c r="BG146" s="227">
        <f>IF(N146="zákl. přenesená",J146,0)</f>
        <v>0</v>
      </c>
      <c r="BH146" s="227">
        <f>IF(N146="sníž. přenesená",J146,0)</f>
        <v>0</v>
      </c>
      <c r="BI146" s="227">
        <f>IF(N146="nulová",J146,0)</f>
        <v>0</v>
      </c>
      <c r="BJ146" s="18" t="s">
        <v>76</v>
      </c>
      <c r="BK146" s="227">
        <f>ROUND(I146*H146,2)</f>
        <v>0</v>
      </c>
      <c r="BL146" s="18" t="s">
        <v>213</v>
      </c>
      <c r="BM146" s="226" t="s">
        <v>939</v>
      </c>
    </row>
    <row r="147" s="14" customFormat="1">
      <c r="A147" s="14"/>
      <c r="B147" s="251"/>
      <c r="C147" s="252"/>
      <c r="D147" s="230" t="s">
        <v>219</v>
      </c>
      <c r="E147" s="253" t="s">
        <v>19</v>
      </c>
      <c r="F147" s="254" t="s">
        <v>342</v>
      </c>
      <c r="G147" s="252"/>
      <c r="H147" s="253" t="s">
        <v>19</v>
      </c>
      <c r="I147" s="255"/>
      <c r="J147" s="252"/>
      <c r="K147" s="252"/>
      <c r="L147" s="256"/>
      <c r="M147" s="257"/>
      <c r="N147" s="258"/>
      <c r="O147" s="258"/>
      <c r="P147" s="258"/>
      <c r="Q147" s="258"/>
      <c r="R147" s="258"/>
      <c r="S147" s="258"/>
      <c r="T147" s="259"/>
      <c r="U147" s="14"/>
      <c r="V147" s="14"/>
      <c r="W147" s="14"/>
      <c r="X147" s="14"/>
      <c r="Y147" s="14"/>
      <c r="Z147" s="14"/>
      <c r="AA147" s="14"/>
      <c r="AB147" s="14"/>
      <c r="AC147" s="14"/>
      <c r="AD147" s="14"/>
      <c r="AE147" s="14"/>
      <c r="AT147" s="260" t="s">
        <v>219</v>
      </c>
      <c r="AU147" s="260" t="s">
        <v>69</v>
      </c>
      <c r="AV147" s="14" t="s">
        <v>76</v>
      </c>
      <c r="AW147" s="14" t="s">
        <v>31</v>
      </c>
      <c r="AX147" s="14" t="s">
        <v>69</v>
      </c>
      <c r="AY147" s="260" t="s">
        <v>206</v>
      </c>
    </row>
    <row r="148" s="13" customFormat="1">
      <c r="A148" s="13"/>
      <c r="B148" s="228"/>
      <c r="C148" s="229"/>
      <c r="D148" s="230" t="s">
        <v>219</v>
      </c>
      <c r="E148" s="231" t="s">
        <v>19</v>
      </c>
      <c r="F148" s="232" t="s">
        <v>940</v>
      </c>
      <c r="G148" s="229"/>
      <c r="H148" s="233">
        <v>12.549</v>
      </c>
      <c r="I148" s="234"/>
      <c r="J148" s="229"/>
      <c r="K148" s="229"/>
      <c r="L148" s="235"/>
      <c r="M148" s="236"/>
      <c r="N148" s="237"/>
      <c r="O148" s="237"/>
      <c r="P148" s="237"/>
      <c r="Q148" s="237"/>
      <c r="R148" s="237"/>
      <c r="S148" s="237"/>
      <c r="T148" s="238"/>
      <c r="U148" s="13"/>
      <c r="V148" s="13"/>
      <c r="W148" s="13"/>
      <c r="X148" s="13"/>
      <c r="Y148" s="13"/>
      <c r="Z148" s="13"/>
      <c r="AA148" s="13"/>
      <c r="AB148" s="13"/>
      <c r="AC148" s="13"/>
      <c r="AD148" s="13"/>
      <c r="AE148" s="13"/>
      <c r="AT148" s="239" t="s">
        <v>219</v>
      </c>
      <c r="AU148" s="239" t="s">
        <v>69</v>
      </c>
      <c r="AV148" s="13" t="s">
        <v>78</v>
      </c>
      <c r="AW148" s="13" t="s">
        <v>31</v>
      </c>
      <c r="AX148" s="13" t="s">
        <v>76</v>
      </c>
      <c r="AY148" s="239" t="s">
        <v>206</v>
      </c>
    </row>
    <row r="149" s="2" customFormat="1" ht="168" customHeight="1">
      <c r="A149" s="39"/>
      <c r="B149" s="40"/>
      <c r="C149" s="214" t="s">
        <v>941</v>
      </c>
      <c r="D149" s="214" t="s">
        <v>209</v>
      </c>
      <c r="E149" s="215" t="s">
        <v>345</v>
      </c>
      <c r="F149" s="216" t="s">
        <v>346</v>
      </c>
      <c r="G149" s="217" t="s">
        <v>302</v>
      </c>
      <c r="H149" s="218">
        <v>1.4219999999999999</v>
      </c>
      <c r="I149" s="219"/>
      <c r="J149" s="220">
        <f>ROUND(I149*H149,2)</f>
        <v>0</v>
      </c>
      <c r="K149" s="221"/>
      <c r="L149" s="45"/>
      <c r="M149" s="222" t="s">
        <v>19</v>
      </c>
      <c r="N149" s="223" t="s">
        <v>40</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213</v>
      </c>
      <c r="AT149" s="226" t="s">
        <v>209</v>
      </c>
      <c r="AU149" s="226" t="s">
        <v>69</v>
      </c>
      <c r="AY149" s="18" t="s">
        <v>206</v>
      </c>
      <c r="BE149" s="227">
        <f>IF(N149="základní",J149,0)</f>
        <v>0</v>
      </c>
      <c r="BF149" s="227">
        <f>IF(N149="snížená",J149,0)</f>
        <v>0</v>
      </c>
      <c r="BG149" s="227">
        <f>IF(N149="zákl. přenesená",J149,0)</f>
        <v>0</v>
      </c>
      <c r="BH149" s="227">
        <f>IF(N149="sníž. přenesená",J149,0)</f>
        <v>0</v>
      </c>
      <c r="BI149" s="227">
        <f>IF(N149="nulová",J149,0)</f>
        <v>0</v>
      </c>
      <c r="BJ149" s="18" t="s">
        <v>76</v>
      </c>
      <c r="BK149" s="227">
        <f>ROUND(I149*H149,2)</f>
        <v>0</v>
      </c>
      <c r="BL149" s="18" t="s">
        <v>213</v>
      </c>
      <c r="BM149" s="226" t="s">
        <v>942</v>
      </c>
    </row>
    <row r="150" s="14" customFormat="1">
      <c r="A150" s="14"/>
      <c r="B150" s="251"/>
      <c r="C150" s="252"/>
      <c r="D150" s="230" t="s">
        <v>219</v>
      </c>
      <c r="E150" s="253" t="s">
        <v>19</v>
      </c>
      <c r="F150" s="254" t="s">
        <v>348</v>
      </c>
      <c r="G150" s="252"/>
      <c r="H150" s="253" t="s">
        <v>19</v>
      </c>
      <c r="I150" s="255"/>
      <c r="J150" s="252"/>
      <c r="K150" s="252"/>
      <c r="L150" s="256"/>
      <c r="M150" s="257"/>
      <c r="N150" s="258"/>
      <c r="O150" s="258"/>
      <c r="P150" s="258"/>
      <c r="Q150" s="258"/>
      <c r="R150" s="258"/>
      <c r="S150" s="258"/>
      <c r="T150" s="259"/>
      <c r="U150" s="14"/>
      <c r="V150" s="14"/>
      <c r="W150" s="14"/>
      <c r="X150" s="14"/>
      <c r="Y150" s="14"/>
      <c r="Z150" s="14"/>
      <c r="AA150" s="14"/>
      <c r="AB150" s="14"/>
      <c r="AC150" s="14"/>
      <c r="AD150" s="14"/>
      <c r="AE150" s="14"/>
      <c r="AT150" s="260" t="s">
        <v>219</v>
      </c>
      <c r="AU150" s="260" t="s">
        <v>69</v>
      </c>
      <c r="AV150" s="14" t="s">
        <v>76</v>
      </c>
      <c r="AW150" s="14" t="s">
        <v>31</v>
      </c>
      <c r="AX150" s="14" t="s">
        <v>69</v>
      </c>
      <c r="AY150" s="260" t="s">
        <v>206</v>
      </c>
    </row>
    <row r="151" s="13" customFormat="1">
      <c r="A151" s="13"/>
      <c r="B151" s="228"/>
      <c r="C151" s="229"/>
      <c r="D151" s="230" t="s">
        <v>219</v>
      </c>
      <c r="E151" s="231" t="s">
        <v>19</v>
      </c>
      <c r="F151" s="232" t="s">
        <v>943</v>
      </c>
      <c r="G151" s="229"/>
      <c r="H151" s="233">
        <v>1.4219999999999999</v>
      </c>
      <c r="I151" s="234"/>
      <c r="J151" s="229"/>
      <c r="K151" s="229"/>
      <c r="L151" s="235"/>
      <c r="M151" s="272"/>
      <c r="N151" s="273"/>
      <c r="O151" s="273"/>
      <c r="P151" s="273"/>
      <c r="Q151" s="273"/>
      <c r="R151" s="273"/>
      <c r="S151" s="273"/>
      <c r="T151" s="274"/>
      <c r="U151" s="13"/>
      <c r="V151" s="13"/>
      <c r="W151" s="13"/>
      <c r="X151" s="13"/>
      <c r="Y151" s="13"/>
      <c r="Z151" s="13"/>
      <c r="AA151" s="13"/>
      <c r="AB151" s="13"/>
      <c r="AC151" s="13"/>
      <c r="AD151" s="13"/>
      <c r="AE151" s="13"/>
      <c r="AT151" s="239" t="s">
        <v>219</v>
      </c>
      <c r="AU151" s="239" t="s">
        <v>69</v>
      </c>
      <c r="AV151" s="13" t="s">
        <v>78</v>
      </c>
      <c r="AW151" s="13" t="s">
        <v>31</v>
      </c>
      <c r="AX151" s="13" t="s">
        <v>76</v>
      </c>
      <c r="AY151" s="239" t="s">
        <v>206</v>
      </c>
    </row>
    <row r="152" s="2" customFormat="1" ht="6.96" customHeight="1">
      <c r="A152" s="39"/>
      <c r="B152" s="60"/>
      <c r="C152" s="61"/>
      <c r="D152" s="61"/>
      <c r="E152" s="61"/>
      <c r="F152" s="61"/>
      <c r="G152" s="61"/>
      <c r="H152" s="61"/>
      <c r="I152" s="61"/>
      <c r="J152" s="61"/>
      <c r="K152" s="61"/>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WfsWZ0YcMq8LIm+d9fQ+IDFjA556mSH2J0Uxi7AuIudXOzUYuuURUkoVBatnEyP31tn+hu+ybxZ8TazN2xL3GQ==" hashValue="hysud9m+Sc0KkUrh/8kEaTAhS6TfnGkjfuseDavTJGlMaGzVYLAsCVoJB32f92U1hJyGHdLXKtps3EKI7JN61g==" algorithmName="SHA-512" password="CC35"/>
  <autoFilter ref="C84:K15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137</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877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944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ROUND((SUM(BE85:BE151)),  2)</f>
        <v>0</v>
      </c>
      <c r="G35" s="39"/>
      <c r="H35" s="39"/>
      <c r="I35" s="158">
        <v>0.20999999999999999</v>
      </c>
      <c r="J35" s="157">
        <f>ROUND(((SUM(BE85:BE151))*I35),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ROUND((SUM(BF85:BF151)),  2)</f>
        <v>0</v>
      </c>
      <c r="G36" s="39"/>
      <c r="H36" s="39"/>
      <c r="I36" s="158">
        <v>0.14999999999999999</v>
      </c>
      <c r="J36" s="157">
        <f>ROUND(((SUM(BF85:BF151))*I36),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ROUND((SUM(BG85:BG151)),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ROUND((SUM(BH85:BH151)),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ROUND((SUM(BI85:BI151)),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877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03.02 - SO 03.02 - km 9,910 - 10,330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877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03.02 - SO 03.02 - km 9,910 - 10,330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SUM(P86:P151)</f>
        <v>0</v>
      </c>
      <c r="Q85" s="97"/>
      <c r="R85" s="195">
        <f>SUM(R86:R151)</f>
        <v>117.37672000000001</v>
      </c>
      <c r="S85" s="97"/>
      <c r="T85" s="196">
        <f>SUM(T86:T151)</f>
        <v>0</v>
      </c>
      <c r="U85" s="39"/>
      <c r="V85" s="39"/>
      <c r="W85" s="39"/>
      <c r="X85" s="39"/>
      <c r="Y85" s="39"/>
      <c r="Z85" s="39"/>
      <c r="AA85" s="39"/>
      <c r="AB85" s="39"/>
      <c r="AC85" s="39"/>
      <c r="AD85" s="39"/>
      <c r="AE85" s="39"/>
      <c r="AT85" s="18" t="s">
        <v>68</v>
      </c>
      <c r="AU85" s="18" t="s">
        <v>188</v>
      </c>
      <c r="BK85" s="197">
        <f>SUM(BK86:BK151)</f>
        <v>0</v>
      </c>
    </row>
    <row r="86" s="2" customFormat="1" ht="49.05" customHeight="1">
      <c r="A86" s="39"/>
      <c r="B86" s="40"/>
      <c r="C86" s="214" t="s">
        <v>76</v>
      </c>
      <c r="D86" s="214" t="s">
        <v>209</v>
      </c>
      <c r="E86" s="215" t="s">
        <v>210</v>
      </c>
      <c r="F86" s="216" t="s">
        <v>211</v>
      </c>
      <c r="G86" s="217" t="s">
        <v>212</v>
      </c>
      <c r="H86" s="218">
        <v>90</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945</v>
      </c>
    </row>
    <row r="87" s="13" customFormat="1">
      <c r="A87" s="13"/>
      <c r="B87" s="228"/>
      <c r="C87" s="229"/>
      <c r="D87" s="230" t="s">
        <v>219</v>
      </c>
      <c r="E87" s="231" t="s">
        <v>19</v>
      </c>
      <c r="F87" s="232" t="s">
        <v>880</v>
      </c>
      <c r="G87" s="229"/>
      <c r="H87" s="233">
        <v>80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881</v>
      </c>
      <c r="G88" s="229"/>
      <c r="H88" s="233">
        <v>10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90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14.9" customHeight="1">
      <c r="A90" s="39"/>
      <c r="B90" s="40"/>
      <c r="C90" s="214" t="s">
        <v>78</v>
      </c>
      <c r="D90" s="214" t="s">
        <v>209</v>
      </c>
      <c r="E90" s="215" t="s">
        <v>215</v>
      </c>
      <c r="F90" s="216" t="s">
        <v>216</v>
      </c>
      <c r="G90" s="217" t="s">
        <v>217</v>
      </c>
      <c r="H90" s="218">
        <v>840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946</v>
      </c>
    </row>
    <row r="91" s="13" customFormat="1">
      <c r="A91" s="13"/>
      <c r="B91" s="228"/>
      <c r="C91" s="229"/>
      <c r="D91" s="230" t="s">
        <v>219</v>
      </c>
      <c r="E91" s="231" t="s">
        <v>19</v>
      </c>
      <c r="F91" s="232" t="s">
        <v>947</v>
      </c>
      <c r="G91" s="229"/>
      <c r="H91" s="233">
        <v>840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840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78" customHeight="1">
      <c r="A93" s="39"/>
      <c r="B93" s="40"/>
      <c r="C93" s="214" t="s">
        <v>221</v>
      </c>
      <c r="D93" s="214" t="s">
        <v>209</v>
      </c>
      <c r="E93" s="215" t="s">
        <v>222</v>
      </c>
      <c r="F93" s="216" t="s">
        <v>391</v>
      </c>
      <c r="G93" s="217" t="s">
        <v>217</v>
      </c>
      <c r="H93" s="218">
        <v>10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948</v>
      </c>
    </row>
    <row r="94" s="13" customFormat="1">
      <c r="A94" s="13"/>
      <c r="B94" s="228"/>
      <c r="C94" s="229"/>
      <c r="D94" s="230" t="s">
        <v>219</v>
      </c>
      <c r="E94" s="231" t="s">
        <v>19</v>
      </c>
      <c r="F94" s="232" t="s">
        <v>885</v>
      </c>
      <c r="G94" s="229"/>
      <c r="H94" s="233">
        <v>10</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69</v>
      </c>
      <c r="AV94" s="13" t="s">
        <v>78</v>
      </c>
      <c r="AW94" s="13" t="s">
        <v>31</v>
      </c>
      <c r="AX94" s="13" t="s">
        <v>76</v>
      </c>
      <c r="AY94" s="239" t="s">
        <v>206</v>
      </c>
    </row>
    <row r="95" s="2" customFormat="1" ht="24.15" customHeight="1">
      <c r="A95" s="39"/>
      <c r="B95" s="40"/>
      <c r="C95" s="240" t="s">
        <v>213</v>
      </c>
      <c r="D95" s="240" t="s">
        <v>226</v>
      </c>
      <c r="E95" s="241" t="s">
        <v>394</v>
      </c>
      <c r="F95" s="242" t="s">
        <v>395</v>
      </c>
      <c r="G95" s="243" t="s">
        <v>212</v>
      </c>
      <c r="H95" s="244">
        <v>2</v>
      </c>
      <c r="I95" s="245"/>
      <c r="J95" s="246">
        <f>ROUND(I95*H95,2)</f>
        <v>0</v>
      </c>
      <c r="K95" s="247"/>
      <c r="L95" s="248"/>
      <c r="M95" s="249" t="s">
        <v>19</v>
      </c>
      <c r="N95" s="250" t="s">
        <v>40</v>
      </c>
      <c r="O95" s="85"/>
      <c r="P95" s="224">
        <f>O95*H95</f>
        <v>0</v>
      </c>
      <c r="Q95" s="224">
        <v>0.34114</v>
      </c>
      <c r="R95" s="224">
        <f>Q95*H95</f>
        <v>0.68228</v>
      </c>
      <c r="S95" s="224">
        <v>0</v>
      </c>
      <c r="T95" s="225">
        <f>S95*H95</f>
        <v>0</v>
      </c>
      <c r="U95" s="39"/>
      <c r="V95" s="39"/>
      <c r="W95" s="39"/>
      <c r="X95" s="39"/>
      <c r="Y95" s="39"/>
      <c r="Z95" s="39"/>
      <c r="AA95" s="39"/>
      <c r="AB95" s="39"/>
      <c r="AC95" s="39"/>
      <c r="AD95" s="39"/>
      <c r="AE95" s="39"/>
      <c r="AR95" s="226" t="s">
        <v>229</v>
      </c>
      <c r="AT95" s="226" t="s">
        <v>226</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949</v>
      </c>
    </row>
    <row r="96" s="2" customFormat="1" ht="101.25" customHeight="1">
      <c r="A96" s="39"/>
      <c r="B96" s="40"/>
      <c r="C96" s="214" t="s">
        <v>207</v>
      </c>
      <c r="D96" s="214" t="s">
        <v>209</v>
      </c>
      <c r="E96" s="215" t="s">
        <v>231</v>
      </c>
      <c r="F96" s="216" t="s">
        <v>232</v>
      </c>
      <c r="G96" s="217" t="s">
        <v>217</v>
      </c>
      <c r="H96" s="218">
        <v>10</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950</v>
      </c>
    </row>
    <row r="97" s="13" customFormat="1">
      <c r="A97" s="13"/>
      <c r="B97" s="228"/>
      <c r="C97" s="229"/>
      <c r="D97" s="230" t="s">
        <v>219</v>
      </c>
      <c r="E97" s="231" t="s">
        <v>19</v>
      </c>
      <c r="F97" s="232" t="s">
        <v>951</v>
      </c>
      <c r="G97" s="229"/>
      <c r="H97" s="233">
        <v>10</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219</v>
      </c>
      <c r="AU97" s="239" t="s">
        <v>69</v>
      </c>
      <c r="AV97" s="13" t="s">
        <v>78</v>
      </c>
      <c r="AW97" s="13" t="s">
        <v>31</v>
      </c>
      <c r="AX97" s="13" t="s">
        <v>76</v>
      </c>
      <c r="AY97" s="239" t="s">
        <v>206</v>
      </c>
    </row>
    <row r="98" s="2" customFormat="1" ht="24.15" customHeight="1">
      <c r="A98" s="39"/>
      <c r="B98" s="40"/>
      <c r="C98" s="240" t="s">
        <v>235</v>
      </c>
      <c r="D98" s="240" t="s">
        <v>226</v>
      </c>
      <c r="E98" s="241" t="s">
        <v>889</v>
      </c>
      <c r="F98" s="242" t="s">
        <v>890</v>
      </c>
      <c r="G98" s="243" t="s">
        <v>212</v>
      </c>
      <c r="H98" s="244">
        <v>2</v>
      </c>
      <c r="I98" s="245"/>
      <c r="J98" s="246">
        <f>ROUND(I98*H98,2)</f>
        <v>0</v>
      </c>
      <c r="K98" s="247"/>
      <c r="L98" s="248"/>
      <c r="M98" s="249" t="s">
        <v>19</v>
      </c>
      <c r="N98" s="250" t="s">
        <v>40</v>
      </c>
      <c r="O98" s="85"/>
      <c r="P98" s="224">
        <f>O98*H98</f>
        <v>0</v>
      </c>
      <c r="Q98" s="224">
        <v>0.36997000000000002</v>
      </c>
      <c r="R98" s="224">
        <f>Q98*H98</f>
        <v>0.73994000000000004</v>
      </c>
      <c r="S98" s="224">
        <v>0</v>
      </c>
      <c r="T98" s="225">
        <f>S98*H98</f>
        <v>0</v>
      </c>
      <c r="U98" s="39"/>
      <c r="V98" s="39"/>
      <c r="W98" s="39"/>
      <c r="X98" s="39"/>
      <c r="Y98" s="39"/>
      <c r="Z98" s="39"/>
      <c r="AA98" s="39"/>
      <c r="AB98" s="39"/>
      <c r="AC98" s="39"/>
      <c r="AD98" s="39"/>
      <c r="AE98" s="39"/>
      <c r="AR98" s="226" t="s">
        <v>229</v>
      </c>
      <c r="AT98" s="226" t="s">
        <v>226</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952</v>
      </c>
    </row>
    <row r="99" s="2" customFormat="1" ht="78" customHeight="1">
      <c r="A99" s="39"/>
      <c r="B99" s="40"/>
      <c r="C99" s="214" t="s">
        <v>240</v>
      </c>
      <c r="D99" s="214" t="s">
        <v>209</v>
      </c>
      <c r="E99" s="215" t="s">
        <v>402</v>
      </c>
      <c r="F99" s="216" t="s">
        <v>403</v>
      </c>
      <c r="G99" s="217" t="s">
        <v>404</v>
      </c>
      <c r="H99" s="218">
        <v>6350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953</v>
      </c>
    </row>
    <row r="100" s="2" customFormat="1" ht="21.75" customHeight="1">
      <c r="A100" s="39"/>
      <c r="B100" s="40"/>
      <c r="C100" s="240" t="s">
        <v>229</v>
      </c>
      <c r="D100" s="240" t="s">
        <v>226</v>
      </c>
      <c r="E100" s="241" t="s">
        <v>244</v>
      </c>
      <c r="F100" s="242" t="s">
        <v>245</v>
      </c>
      <c r="G100" s="243" t="s">
        <v>212</v>
      </c>
      <c r="H100" s="244">
        <v>6350</v>
      </c>
      <c r="I100" s="245"/>
      <c r="J100" s="246">
        <f>ROUND(I100*H100,2)</f>
        <v>0</v>
      </c>
      <c r="K100" s="247"/>
      <c r="L100" s="248"/>
      <c r="M100" s="249" t="s">
        <v>19</v>
      </c>
      <c r="N100" s="250" t="s">
        <v>40</v>
      </c>
      <c r="O100" s="85"/>
      <c r="P100" s="224">
        <f>O100*H100</f>
        <v>0</v>
      </c>
      <c r="Q100" s="224">
        <v>0.00021000000000000001</v>
      </c>
      <c r="R100" s="224">
        <f>Q100*H100</f>
        <v>1.3335000000000001</v>
      </c>
      <c r="S100" s="224">
        <v>0</v>
      </c>
      <c r="T100" s="225">
        <f>S100*H100</f>
        <v>0</v>
      </c>
      <c r="U100" s="39"/>
      <c r="V100" s="39"/>
      <c r="W100" s="39"/>
      <c r="X100" s="39"/>
      <c r="Y100" s="39"/>
      <c r="Z100" s="39"/>
      <c r="AA100" s="39"/>
      <c r="AB100" s="39"/>
      <c r="AC100" s="39"/>
      <c r="AD100" s="39"/>
      <c r="AE100" s="39"/>
      <c r="AR100" s="226" t="s">
        <v>229</v>
      </c>
      <c r="AT100" s="226" t="s">
        <v>226</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954</v>
      </c>
    </row>
    <row r="101" s="2" customFormat="1" ht="24.15" customHeight="1">
      <c r="A101" s="39"/>
      <c r="B101" s="40"/>
      <c r="C101" s="240" t="s">
        <v>247</v>
      </c>
      <c r="D101" s="240" t="s">
        <v>226</v>
      </c>
      <c r="E101" s="241" t="s">
        <v>252</v>
      </c>
      <c r="F101" s="242" t="s">
        <v>253</v>
      </c>
      <c r="G101" s="243" t="s">
        <v>212</v>
      </c>
      <c r="H101" s="244">
        <v>12700</v>
      </c>
      <c r="I101" s="245"/>
      <c r="J101" s="246">
        <f>ROUND(I101*H101,2)</f>
        <v>0</v>
      </c>
      <c r="K101" s="247"/>
      <c r="L101" s="248"/>
      <c r="M101" s="249" t="s">
        <v>19</v>
      </c>
      <c r="N101" s="250" t="s">
        <v>40</v>
      </c>
      <c r="O101" s="85"/>
      <c r="P101" s="224">
        <f>O101*H101</f>
        <v>0</v>
      </c>
      <c r="Q101" s="224">
        <v>0.00123</v>
      </c>
      <c r="R101" s="224">
        <f>Q101*H101</f>
        <v>15.621</v>
      </c>
      <c r="S101" s="224">
        <v>0</v>
      </c>
      <c r="T101" s="225">
        <f>S101*H101</f>
        <v>0</v>
      </c>
      <c r="U101" s="39"/>
      <c r="V101" s="39"/>
      <c r="W101" s="39"/>
      <c r="X101" s="39"/>
      <c r="Y101" s="39"/>
      <c r="Z101" s="39"/>
      <c r="AA101" s="39"/>
      <c r="AB101" s="39"/>
      <c r="AC101" s="39"/>
      <c r="AD101" s="39"/>
      <c r="AE101" s="39"/>
      <c r="AR101" s="226" t="s">
        <v>229</v>
      </c>
      <c r="AT101" s="226" t="s">
        <v>226</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955</v>
      </c>
    </row>
    <row r="102" s="2" customFormat="1" ht="76.35" customHeight="1">
      <c r="A102" s="39"/>
      <c r="B102" s="40"/>
      <c r="C102" s="214" t="s">
        <v>251</v>
      </c>
      <c r="D102" s="214" t="s">
        <v>209</v>
      </c>
      <c r="E102" s="215" t="s">
        <v>256</v>
      </c>
      <c r="F102" s="216" t="s">
        <v>956</v>
      </c>
      <c r="G102" s="217" t="s">
        <v>258</v>
      </c>
      <c r="H102" s="218">
        <v>45</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957</v>
      </c>
    </row>
    <row r="103" s="13" customFormat="1">
      <c r="A103" s="13"/>
      <c r="B103" s="228"/>
      <c r="C103" s="229"/>
      <c r="D103" s="230" t="s">
        <v>219</v>
      </c>
      <c r="E103" s="231" t="s">
        <v>19</v>
      </c>
      <c r="F103" s="232" t="s">
        <v>896</v>
      </c>
      <c r="G103" s="229"/>
      <c r="H103" s="233">
        <v>45</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114.9" customHeight="1">
      <c r="A104" s="39"/>
      <c r="B104" s="40"/>
      <c r="C104" s="214" t="s">
        <v>255</v>
      </c>
      <c r="D104" s="214" t="s">
        <v>209</v>
      </c>
      <c r="E104" s="215" t="s">
        <v>538</v>
      </c>
      <c r="F104" s="216" t="s">
        <v>539</v>
      </c>
      <c r="G104" s="217" t="s">
        <v>258</v>
      </c>
      <c r="H104" s="218">
        <v>2</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958</v>
      </c>
    </row>
    <row r="105" s="2" customFormat="1" ht="142.2" customHeight="1">
      <c r="A105" s="39"/>
      <c r="B105" s="40"/>
      <c r="C105" s="214" t="s">
        <v>260</v>
      </c>
      <c r="D105" s="214" t="s">
        <v>209</v>
      </c>
      <c r="E105" s="215" t="s">
        <v>261</v>
      </c>
      <c r="F105" s="216" t="s">
        <v>262</v>
      </c>
      <c r="G105" s="217" t="s">
        <v>258</v>
      </c>
      <c r="H105" s="218">
        <v>3</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959</v>
      </c>
    </row>
    <row r="106" s="2" customFormat="1" ht="90" customHeight="1">
      <c r="A106" s="39"/>
      <c r="B106" s="40"/>
      <c r="C106" s="214" t="s">
        <v>264</v>
      </c>
      <c r="D106" s="214" t="s">
        <v>209</v>
      </c>
      <c r="E106" s="215" t="s">
        <v>273</v>
      </c>
      <c r="F106" s="216" t="s">
        <v>274</v>
      </c>
      <c r="G106" s="217" t="s">
        <v>258</v>
      </c>
      <c r="H106" s="218">
        <v>4</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960</v>
      </c>
    </row>
    <row r="107" s="2" customFormat="1" ht="101.25" customHeight="1">
      <c r="A107" s="39"/>
      <c r="B107" s="40"/>
      <c r="C107" s="214" t="s">
        <v>268</v>
      </c>
      <c r="D107" s="214" t="s">
        <v>209</v>
      </c>
      <c r="E107" s="215" t="s">
        <v>269</v>
      </c>
      <c r="F107" s="216" t="s">
        <v>270</v>
      </c>
      <c r="G107" s="217" t="s">
        <v>217</v>
      </c>
      <c r="H107" s="218">
        <v>1040</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961</v>
      </c>
    </row>
    <row r="108" s="13" customFormat="1">
      <c r="A108" s="13"/>
      <c r="B108" s="228"/>
      <c r="C108" s="229"/>
      <c r="D108" s="230" t="s">
        <v>219</v>
      </c>
      <c r="E108" s="231" t="s">
        <v>19</v>
      </c>
      <c r="F108" s="232" t="s">
        <v>588</v>
      </c>
      <c r="G108" s="229"/>
      <c r="H108" s="233">
        <v>1040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55.5" customHeight="1">
      <c r="A109" s="39"/>
      <c r="B109" s="40"/>
      <c r="C109" s="214" t="s">
        <v>8</v>
      </c>
      <c r="D109" s="214" t="s">
        <v>209</v>
      </c>
      <c r="E109" s="215" t="s">
        <v>366</v>
      </c>
      <c r="F109" s="216" t="s">
        <v>367</v>
      </c>
      <c r="G109" s="217" t="s">
        <v>212</v>
      </c>
      <c r="H109" s="218">
        <v>15</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962</v>
      </c>
    </row>
    <row r="110" s="2" customFormat="1" ht="24.15" customHeight="1">
      <c r="A110" s="39"/>
      <c r="B110" s="40"/>
      <c r="C110" s="214" t="s">
        <v>276</v>
      </c>
      <c r="D110" s="214" t="s">
        <v>209</v>
      </c>
      <c r="E110" s="215" t="s">
        <v>369</v>
      </c>
      <c r="F110" s="216" t="s">
        <v>370</v>
      </c>
      <c r="G110" s="217" t="s">
        <v>212</v>
      </c>
      <c r="H110" s="218">
        <v>15</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963</v>
      </c>
    </row>
    <row r="111" s="2" customFormat="1" ht="49.05" customHeight="1">
      <c r="A111" s="39"/>
      <c r="B111" s="40"/>
      <c r="C111" s="214" t="s">
        <v>281</v>
      </c>
      <c r="D111" s="214" t="s">
        <v>209</v>
      </c>
      <c r="E111" s="215" t="s">
        <v>291</v>
      </c>
      <c r="F111" s="216" t="s">
        <v>292</v>
      </c>
      <c r="G111" s="217" t="s">
        <v>212</v>
      </c>
      <c r="H111" s="218">
        <v>84</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964</v>
      </c>
    </row>
    <row r="112" s="2" customFormat="1" ht="128.55" customHeight="1">
      <c r="A112" s="39"/>
      <c r="B112" s="40"/>
      <c r="C112" s="214" t="s">
        <v>285</v>
      </c>
      <c r="D112" s="214" t="s">
        <v>209</v>
      </c>
      <c r="E112" s="215" t="s">
        <v>901</v>
      </c>
      <c r="F112" s="216" t="s">
        <v>902</v>
      </c>
      <c r="G112" s="217" t="s">
        <v>297</v>
      </c>
      <c r="H112" s="218">
        <v>1.3999999999999999</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965</v>
      </c>
    </row>
    <row r="113" s="13" customFormat="1">
      <c r="A113" s="13"/>
      <c r="B113" s="228"/>
      <c r="C113" s="229"/>
      <c r="D113" s="230" t="s">
        <v>219</v>
      </c>
      <c r="E113" s="231" t="s">
        <v>19</v>
      </c>
      <c r="F113" s="232" t="s">
        <v>966</v>
      </c>
      <c r="G113" s="229"/>
      <c r="H113" s="233">
        <v>1.3999999999999999</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69</v>
      </c>
      <c r="AV113" s="13" t="s">
        <v>78</v>
      </c>
      <c r="AW113" s="13" t="s">
        <v>31</v>
      </c>
      <c r="AX113" s="13" t="s">
        <v>76</v>
      </c>
      <c r="AY113" s="239" t="s">
        <v>206</v>
      </c>
    </row>
    <row r="114" s="2" customFormat="1" ht="78" customHeight="1">
      <c r="A114" s="39"/>
      <c r="B114" s="40"/>
      <c r="C114" s="214" t="s">
        <v>290</v>
      </c>
      <c r="D114" s="214" t="s">
        <v>209</v>
      </c>
      <c r="E114" s="215" t="s">
        <v>905</v>
      </c>
      <c r="F114" s="216" t="s">
        <v>906</v>
      </c>
      <c r="G114" s="217" t="s">
        <v>297</v>
      </c>
      <c r="H114" s="218">
        <v>1.3999999999999999</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967</v>
      </c>
    </row>
    <row r="115" s="2" customFormat="1" ht="76.35" customHeight="1">
      <c r="A115" s="39"/>
      <c r="B115" s="40"/>
      <c r="C115" s="214" t="s">
        <v>294</v>
      </c>
      <c r="D115" s="214" t="s">
        <v>209</v>
      </c>
      <c r="E115" s="215" t="s">
        <v>908</v>
      </c>
      <c r="F115" s="216" t="s">
        <v>909</v>
      </c>
      <c r="G115" s="217" t="s">
        <v>910</v>
      </c>
      <c r="H115" s="218">
        <v>66</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968</v>
      </c>
    </row>
    <row r="116" s="13" customFormat="1">
      <c r="A116" s="13"/>
      <c r="B116" s="228"/>
      <c r="C116" s="229"/>
      <c r="D116" s="230" t="s">
        <v>219</v>
      </c>
      <c r="E116" s="231" t="s">
        <v>19</v>
      </c>
      <c r="F116" s="232" t="s">
        <v>912</v>
      </c>
      <c r="G116" s="229"/>
      <c r="H116" s="233">
        <v>66</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76</v>
      </c>
      <c r="AY116" s="239" t="s">
        <v>206</v>
      </c>
    </row>
    <row r="117" s="2" customFormat="1" ht="21.75" customHeight="1">
      <c r="A117" s="39"/>
      <c r="B117" s="40"/>
      <c r="C117" s="240" t="s">
        <v>7</v>
      </c>
      <c r="D117" s="240" t="s">
        <v>226</v>
      </c>
      <c r="E117" s="241" t="s">
        <v>913</v>
      </c>
      <c r="F117" s="242" t="s">
        <v>914</v>
      </c>
      <c r="G117" s="243" t="s">
        <v>302</v>
      </c>
      <c r="H117" s="244">
        <v>99</v>
      </c>
      <c r="I117" s="245"/>
      <c r="J117" s="246">
        <f>ROUND(I117*H117,2)</f>
        <v>0</v>
      </c>
      <c r="K117" s="247"/>
      <c r="L117" s="248"/>
      <c r="M117" s="249" t="s">
        <v>19</v>
      </c>
      <c r="N117" s="250" t="s">
        <v>40</v>
      </c>
      <c r="O117" s="85"/>
      <c r="P117" s="224">
        <f>O117*H117</f>
        <v>0</v>
      </c>
      <c r="Q117" s="224">
        <v>1</v>
      </c>
      <c r="R117" s="224">
        <f>Q117*H117</f>
        <v>99</v>
      </c>
      <c r="S117" s="224">
        <v>0</v>
      </c>
      <c r="T117" s="225">
        <f>S117*H117</f>
        <v>0</v>
      </c>
      <c r="U117" s="39"/>
      <c r="V117" s="39"/>
      <c r="W117" s="39"/>
      <c r="X117" s="39"/>
      <c r="Y117" s="39"/>
      <c r="Z117" s="39"/>
      <c r="AA117" s="39"/>
      <c r="AB117" s="39"/>
      <c r="AC117" s="39"/>
      <c r="AD117" s="39"/>
      <c r="AE117" s="39"/>
      <c r="AR117" s="226" t="s">
        <v>229</v>
      </c>
      <c r="AT117" s="226" t="s">
        <v>226</v>
      </c>
      <c r="AU117" s="226" t="s">
        <v>69</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969</v>
      </c>
    </row>
    <row r="118" s="13" customFormat="1">
      <c r="A118" s="13"/>
      <c r="B118" s="228"/>
      <c r="C118" s="229"/>
      <c r="D118" s="230" t="s">
        <v>219</v>
      </c>
      <c r="E118" s="231" t="s">
        <v>19</v>
      </c>
      <c r="F118" s="232" t="s">
        <v>916</v>
      </c>
      <c r="G118" s="229"/>
      <c r="H118" s="233">
        <v>99</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24.15" customHeight="1">
      <c r="A119" s="39"/>
      <c r="B119" s="40"/>
      <c r="C119" s="214" t="s">
        <v>306</v>
      </c>
      <c r="D119" s="214" t="s">
        <v>209</v>
      </c>
      <c r="E119" s="215" t="s">
        <v>295</v>
      </c>
      <c r="F119" s="216" t="s">
        <v>296</v>
      </c>
      <c r="G119" s="217" t="s">
        <v>297</v>
      </c>
      <c r="H119" s="218">
        <v>6.4610000000000003</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970</v>
      </c>
    </row>
    <row r="120" s="13" customFormat="1">
      <c r="A120" s="13"/>
      <c r="B120" s="228"/>
      <c r="C120" s="229"/>
      <c r="D120" s="230" t="s">
        <v>219</v>
      </c>
      <c r="E120" s="231" t="s">
        <v>19</v>
      </c>
      <c r="F120" s="232" t="s">
        <v>926</v>
      </c>
      <c r="G120" s="229"/>
      <c r="H120" s="233">
        <v>6.4610000000000003</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76.35" customHeight="1">
      <c r="A121" s="39"/>
      <c r="B121" s="40"/>
      <c r="C121" s="214" t="s">
        <v>313</v>
      </c>
      <c r="D121" s="214" t="s">
        <v>209</v>
      </c>
      <c r="E121" s="215" t="s">
        <v>917</v>
      </c>
      <c r="F121" s="216" t="s">
        <v>918</v>
      </c>
      <c r="G121" s="217" t="s">
        <v>302</v>
      </c>
      <c r="H121" s="218">
        <v>99</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971</v>
      </c>
    </row>
    <row r="122" s="14" customFormat="1">
      <c r="A122" s="14"/>
      <c r="B122" s="251"/>
      <c r="C122" s="252"/>
      <c r="D122" s="230" t="s">
        <v>219</v>
      </c>
      <c r="E122" s="253" t="s">
        <v>19</v>
      </c>
      <c r="F122" s="254" t="s">
        <v>972</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921</v>
      </c>
      <c r="G123" s="229"/>
      <c r="H123" s="233">
        <v>99</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44.25" customHeight="1">
      <c r="A124" s="39"/>
      <c r="B124" s="40"/>
      <c r="C124" s="214" t="s">
        <v>318</v>
      </c>
      <c r="D124" s="214" t="s">
        <v>209</v>
      </c>
      <c r="E124" s="215" t="s">
        <v>300</v>
      </c>
      <c r="F124" s="216" t="s">
        <v>301</v>
      </c>
      <c r="G124" s="217" t="s">
        <v>302</v>
      </c>
      <c r="H124" s="218">
        <v>28.963000000000001</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973</v>
      </c>
    </row>
    <row r="125" s="14" customFormat="1">
      <c r="A125" s="14"/>
      <c r="B125" s="251"/>
      <c r="C125" s="252"/>
      <c r="D125" s="230" t="s">
        <v>219</v>
      </c>
      <c r="E125" s="253" t="s">
        <v>19</v>
      </c>
      <c r="F125" s="254" t="s">
        <v>304</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493</v>
      </c>
      <c r="G126" s="229"/>
      <c r="H126" s="233">
        <v>28.963000000000001</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90" customHeight="1">
      <c r="A127" s="39"/>
      <c r="B127" s="40"/>
      <c r="C127" s="214" t="s">
        <v>322</v>
      </c>
      <c r="D127" s="214" t="s">
        <v>209</v>
      </c>
      <c r="E127" s="215" t="s">
        <v>307</v>
      </c>
      <c r="F127" s="216" t="s">
        <v>308</v>
      </c>
      <c r="G127" s="217" t="s">
        <v>302</v>
      </c>
      <c r="H127" s="218">
        <v>56.255000000000003</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974</v>
      </c>
    </row>
    <row r="128" s="14" customFormat="1">
      <c r="A128" s="14"/>
      <c r="B128" s="251"/>
      <c r="C128" s="252"/>
      <c r="D128" s="230" t="s">
        <v>219</v>
      </c>
      <c r="E128" s="253" t="s">
        <v>19</v>
      </c>
      <c r="F128" s="254" t="s">
        <v>304</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493</v>
      </c>
      <c r="G129" s="229"/>
      <c r="H129" s="233">
        <v>28.963000000000001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69</v>
      </c>
      <c r="AY129" s="239" t="s">
        <v>206</v>
      </c>
    </row>
    <row r="130" s="14" customFormat="1">
      <c r="A130" s="14"/>
      <c r="B130" s="251"/>
      <c r="C130" s="252"/>
      <c r="D130" s="230" t="s">
        <v>219</v>
      </c>
      <c r="E130" s="253" t="s">
        <v>19</v>
      </c>
      <c r="F130" s="254" t="s">
        <v>310</v>
      </c>
      <c r="G130" s="252"/>
      <c r="H130" s="253" t="s">
        <v>19</v>
      </c>
      <c r="I130" s="255"/>
      <c r="J130" s="252"/>
      <c r="K130" s="252"/>
      <c r="L130" s="256"/>
      <c r="M130" s="257"/>
      <c r="N130" s="258"/>
      <c r="O130" s="258"/>
      <c r="P130" s="258"/>
      <c r="Q130" s="258"/>
      <c r="R130" s="258"/>
      <c r="S130" s="258"/>
      <c r="T130" s="259"/>
      <c r="U130" s="14"/>
      <c r="V130" s="14"/>
      <c r="W130" s="14"/>
      <c r="X130" s="14"/>
      <c r="Y130" s="14"/>
      <c r="Z130" s="14"/>
      <c r="AA130" s="14"/>
      <c r="AB130" s="14"/>
      <c r="AC130" s="14"/>
      <c r="AD130" s="14"/>
      <c r="AE130" s="14"/>
      <c r="AT130" s="260" t="s">
        <v>219</v>
      </c>
      <c r="AU130" s="260" t="s">
        <v>69</v>
      </c>
      <c r="AV130" s="14" t="s">
        <v>76</v>
      </c>
      <c r="AW130" s="14" t="s">
        <v>31</v>
      </c>
      <c r="AX130" s="14" t="s">
        <v>69</v>
      </c>
      <c r="AY130" s="260" t="s">
        <v>206</v>
      </c>
    </row>
    <row r="131" s="13" customFormat="1">
      <c r="A131" s="13"/>
      <c r="B131" s="228"/>
      <c r="C131" s="229"/>
      <c r="D131" s="230" t="s">
        <v>219</v>
      </c>
      <c r="E131" s="231" t="s">
        <v>19</v>
      </c>
      <c r="F131" s="232" t="s">
        <v>595</v>
      </c>
      <c r="G131" s="229"/>
      <c r="H131" s="233">
        <v>27.292000000000002</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219</v>
      </c>
      <c r="AU131" s="239" t="s">
        <v>69</v>
      </c>
      <c r="AV131" s="13" t="s">
        <v>78</v>
      </c>
      <c r="AW131" s="13" t="s">
        <v>31</v>
      </c>
      <c r="AX131" s="13" t="s">
        <v>69</v>
      </c>
      <c r="AY131" s="239" t="s">
        <v>206</v>
      </c>
    </row>
    <row r="132" s="15" customFormat="1">
      <c r="A132" s="15"/>
      <c r="B132" s="261"/>
      <c r="C132" s="262"/>
      <c r="D132" s="230" t="s">
        <v>219</v>
      </c>
      <c r="E132" s="263" t="s">
        <v>19</v>
      </c>
      <c r="F132" s="264" t="s">
        <v>312</v>
      </c>
      <c r="G132" s="262"/>
      <c r="H132" s="265">
        <v>56.255000000000003</v>
      </c>
      <c r="I132" s="266"/>
      <c r="J132" s="262"/>
      <c r="K132" s="262"/>
      <c r="L132" s="267"/>
      <c r="M132" s="268"/>
      <c r="N132" s="269"/>
      <c r="O132" s="269"/>
      <c r="P132" s="269"/>
      <c r="Q132" s="269"/>
      <c r="R132" s="269"/>
      <c r="S132" s="269"/>
      <c r="T132" s="270"/>
      <c r="U132" s="15"/>
      <c r="V132" s="15"/>
      <c r="W132" s="15"/>
      <c r="X132" s="15"/>
      <c r="Y132" s="15"/>
      <c r="Z132" s="15"/>
      <c r="AA132" s="15"/>
      <c r="AB132" s="15"/>
      <c r="AC132" s="15"/>
      <c r="AD132" s="15"/>
      <c r="AE132" s="15"/>
      <c r="AT132" s="271" t="s">
        <v>219</v>
      </c>
      <c r="AU132" s="271" t="s">
        <v>69</v>
      </c>
      <c r="AV132" s="15" t="s">
        <v>213</v>
      </c>
      <c r="AW132" s="15" t="s">
        <v>31</v>
      </c>
      <c r="AX132" s="15" t="s">
        <v>76</v>
      </c>
      <c r="AY132" s="271" t="s">
        <v>206</v>
      </c>
    </row>
    <row r="133" s="2" customFormat="1" ht="142.2" customHeight="1">
      <c r="A133" s="39"/>
      <c r="B133" s="40"/>
      <c r="C133" s="214" t="s">
        <v>328</v>
      </c>
      <c r="D133" s="214" t="s">
        <v>209</v>
      </c>
      <c r="E133" s="215" t="s">
        <v>314</v>
      </c>
      <c r="F133" s="216" t="s">
        <v>315</v>
      </c>
      <c r="G133" s="217" t="s">
        <v>302</v>
      </c>
      <c r="H133" s="218">
        <v>28.963000000000001</v>
      </c>
      <c r="I133" s="219"/>
      <c r="J133" s="220">
        <f>ROUND(I133*H133,2)</f>
        <v>0</v>
      </c>
      <c r="K133" s="221"/>
      <c r="L133" s="45"/>
      <c r="M133" s="222" t="s">
        <v>19</v>
      </c>
      <c r="N133" s="223" t="s">
        <v>40</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213</v>
      </c>
      <c r="AT133" s="226" t="s">
        <v>209</v>
      </c>
      <c r="AU133" s="226" t="s">
        <v>69</v>
      </c>
      <c r="AY133" s="18" t="s">
        <v>206</v>
      </c>
      <c r="BE133" s="227">
        <f>IF(N133="základní",J133,0)</f>
        <v>0</v>
      </c>
      <c r="BF133" s="227">
        <f>IF(N133="snížená",J133,0)</f>
        <v>0</v>
      </c>
      <c r="BG133" s="227">
        <f>IF(N133="zákl. přenesená",J133,0)</f>
        <v>0</v>
      </c>
      <c r="BH133" s="227">
        <f>IF(N133="sníž. přenesená",J133,0)</f>
        <v>0</v>
      </c>
      <c r="BI133" s="227">
        <f>IF(N133="nulová",J133,0)</f>
        <v>0</v>
      </c>
      <c r="BJ133" s="18" t="s">
        <v>76</v>
      </c>
      <c r="BK133" s="227">
        <f>ROUND(I133*H133,2)</f>
        <v>0</v>
      </c>
      <c r="BL133" s="18" t="s">
        <v>213</v>
      </c>
      <c r="BM133" s="226" t="s">
        <v>975</v>
      </c>
    </row>
    <row r="134" s="14" customFormat="1">
      <c r="A134" s="14"/>
      <c r="B134" s="251"/>
      <c r="C134" s="252"/>
      <c r="D134" s="230" t="s">
        <v>219</v>
      </c>
      <c r="E134" s="253" t="s">
        <v>19</v>
      </c>
      <c r="F134" s="254" t="s">
        <v>465</v>
      </c>
      <c r="G134" s="252"/>
      <c r="H134" s="253" t="s">
        <v>19</v>
      </c>
      <c r="I134" s="255"/>
      <c r="J134" s="252"/>
      <c r="K134" s="252"/>
      <c r="L134" s="256"/>
      <c r="M134" s="257"/>
      <c r="N134" s="258"/>
      <c r="O134" s="258"/>
      <c r="P134" s="258"/>
      <c r="Q134" s="258"/>
      <c r="R134" s="258"/>
      <c r="S134" s="258"/>
      <c r="T134" s="259"/>
      <c r="U134" s="14"/>
      <c r="V134" s="14"/>
      <c r="W134" s="14"/>
      <c r="X134" s="14"/>
      <c r="Y134" s="14"/>
      <c r="Z134" s="14"/>
      <c r="AA134" s="14"/>
      <c r="AB134" s="14"/>
      <c r="AC134" s="14"/>
      <c r="AD134" s="14"/>
      <c r="AE134" s="14"/>
      <c r="AT134" s="260" t="s">
        <v>219</v>
      </c>
      <c r="AU134" s="260" t="s">
        <v>69</v>
      </c>
      <c r="AV134" s="14" t="s">
        <v>76</v>
      </c>
      <c r="AW134" s="14" t="s">
        <v>31</v>
      </c>
      <c r="AX134" s="14" t="s">
        <v>69</v>
      </c>
      <c r="AY134" s="260" t="s">
        <v>206</v>
      </c>
    </row>
    <row r="135" s="13" customFormat="1">
      <c r="A135" s="13"/>
      <c r="B135" s="228"/>
      <c r="C135" s="229"/>
      <c r="D135" s="230" t="s">
        <v>219</v>
      </c>
      <c r="E135" s="231" t="s">
        <v>19</v>
      </c>
      <c r="F135" s="232" t="s">
        <v>493</v>
      </c>
      <c r="G135" s="229"/>
      <c r="H135" s="233">
        <v>28.963000000000001</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219</v>
      </c>
      <c r="AU135" s="239" t="s">
        <v>69</v>
      </c>
      <c r="AV135" s="13" t="s">
        <v>78</v>
      </c>
      <c r="AW135" s="13" t="s">
        <v>31</v>
      </c>
      <c r="AX135" s="13" t="s">
        <v>76</v>
      </c>
      <c r="AY135" s="239" t="s">
        <v>206</v>
      </c>
    </row>
    <row r="136" s="2" customFormat="1" ht="142.2" customHeight="1">
      <c r="A136" s="39"/>
      <c r="B136" s="40"/>
      <c r="C136" s="214" t="s">
        <v>334</v>
      </c>
      <c r="D136" s="214" t="s">
        <v>209</v>
      </c>
      <c r="E136" s="215" t="s">
        <v>319</v>
      </c>
      <c r="F136" s="216" t="s">
        <v>320</v>
      </c>
      <c r="G136" s="217" t="s">
        <v>302</v>
      </c>
      <c r="H136" s="218">
        <v>27.292000000000002</v>
      </c>
      <c r="I136" s="219"/>
      <c r="J136" s="220">
        <f>ROUND(I136*H136,2)</f>
        <v>0</v>
      </c>
      <c r="K136" s="221"/>
      <c r="L136" s="45"/>
      <c r="M136" s="222" t="s">
        <v>19</v>
      </c>
      <c r="N136" s="223" t="s">
        <v>40</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213</v>
      </c>
      <c r="AT136" s="226" t="s">
        <v>209</v>
      </c>
      <c r="AU136" s="226" t="s">
        <v>69</v>
      </c>
      <c r="AY136" s="18" t="s">
        <v>206</v>
      </c>
      <c r="BE136" s="227">
        <f>IF(N136="základní",J136,0)</f>
        <v>0</v>
      </c>
      <c r="BF136" s="227">
        <f>IF(N136="snížená",J136,0)</f>
        <v>0</v>
      </c>
      <c r="BG136" s="227">
        <f>IF(N136="zákl. přenesená",J136,0)</f>
        <v>0</v>
      </c>
      <c r="BH136" s="227">
        <f>IF(N136="sníž. přenesená",J136,0)</f>
        <v>0</v>
      </c>
      <c r="BI136" s="227">
        <f>IF(N136="nulová",J136,0)</f>
        <v>0</v>
      </c>
      <c r="BJ136" s="18" t="s">
        <v>76</v>
      </c>
      <c r="BK136" s="227">
        <f>ROUND(I136*H136,2)</f>
        <v>0</v>
      </c>
      <c r="BL136" s="18" t="s">
        <v>213</v>
      </c>
      <c r="BM136" s="226" t="s">
        <v>976</v>
      </c>
    </row>
    <row r="137" s="14" customFormat="1">
      <c r="A137" s="14"/>
      <c r="B137" s="251"/>
      <c r="C137" s="252"/>
      <c r="D137" s="230" t="s">
        <v>219</v>
      </c>
      <c r="E137" s="253" t="s">
        <v>19</v>
      </c>
      <c r="F137" s="254" t="s">
        <v>931</v>
      </c>
      <c r="G137" s="252"/>
      <c r="H137" s="253" t="s">
        <v>19</v>
      </c>
      <c r="I137" s="255"/>
      <c r="J137" s="252"/>
      <c r="K137" s="252"/>
      <c r="L137" s="256"/>
      <c r="M137" s="257"/>
      <c r="N137" s="258"/>
      <c r="O137" s="258"/>
      <c r="P137" s="258"/>
      <c r="Q137" s="258"/>
      <c r="R137" s="258"/>
      <c r="S137" s="258"/>
      <c r="T137" s="259"/>
      <c r="U137" s="14"/>
      <c r="V137" s="14"/>
      <c r="W137" s="14"/>
      <c r="X137" s="14"/>
      <c r="Y137" s="14"/>
      <c r="Z137" s="14"/>
      <c r="AA137" s="14"/>
      <c r="AB137" s="14"/>
      <c r="AC137" s="14"/>
      <c r="AD137" s="14"/>
      <c r="AE137" s="14"/>
      <c r="AT137" s="260" t="s">
        <v>219</v>
      </c>
      <c r="AU137" s="260" t="s">
        <v>69</v>
      </c>
      <c r="AV137" s="14" t="s">
        <v>76</v>
      </c>
      <c r="AW137" s="14" t="s">
        <v>31</v>
      </c>
      <c r="AX137" s="14" t="s">
        <v>69</v>
      </c>
      <c r="AY137" s="260" t="s">
        <v>206</v>
      </c>
    </row>
    <row r="138" s="13" customFormat="1">
      <c r="A138" s="13"/>
      <c r="B138" s="228"/>
      <c r="C138" s="229"/>
      <c r="D138" s="230" t="s">
        <v>219</v>
      </c>
      <c r="E138" s="231" t="s">
        <v>19</v>
      </c>
      <c r="F138" s="232" t="s">
        <v>595</v>
      </c>
      <c r="G138" s="229"/>
      <c r="H138" s="233">
        <v>27.292000000000002</v>
      </c>
      <c r="I138" s="234"/>
      <c r="J138" s="229"/>
      <c r="K138" s="229"/>
      <c r="L138" s="235"/>
      <c r="M138" s="236"/>
      <c r="N138" s="237"/>
      <c r="O138" s="237"/>
      <c r="P138" s="237"/>
      <c r="Q138" s="237"/>
      <c r="R138" s="237"/>
      <c r="S138" s="237"/>
      <c r="T138" s="238"/>
      <c r="U138" s="13"/>
      <c r="V138" s="13"/>
      <c r="W138" s="13"/>
      <c r="X138" s="13"/>
      <c r="Y138" s="13"/>
      <c r="Z138" s="13"/>
      <c r="AA138" s="13"/>
      <c r="AB138" s="13"/>
      <c r="AC138" s="13"/>
      <c r="AD138" s="13"/>
      <c r="AE138" s="13"/>
      <c r="AT138" s="239" t="s">
        <v>219</v>
      </c>
      <c r="AU138" s="239" t="s">
        <v>69</v>
      </c>
      <c r="AV138" s="13" t="s">
        <v>78</v>
      </c>
      <c r="AW138" s="13" t="s">
        <v>31</v>
      </c>
      <c r="AX138" s="13" t="s">
        <v>76</v>
      </c>
      <c r="AY138" s="239" t="s">
        <v>206</v>
      </c>
    </row>
    <row r="139" s="2" customFormat="1" ht="76.35" customHeight="1">
      <c r="A139" s="39"/>
      <c r="B139" s="40"/>
      <c r="C139" s="214" t="s">
        <v>338</v>
      </c>
      <c r="D139" s="214" t="s">
        <v>209</v>
      </c>
      <c r="E139" s="215" t="s">
        <v>323</v>
      </c>
      <c r="F139" s="216" t="s">
        <v>932</v>
      </c>
      <c r="G139" s="217" t="s">
        <v>302</v>
      </c>
      <c r="H139" s="218">
        <v>15.621</v>
      </c>
      <c r="I139" s="219"/>
      <c r="J139" s="220">
        <f>ROUND(I139*H139,2)</f>
        <v>0</v>
      </c>
      <c r="K139" s="221"/>
      <c r="L139" s="45"/>
      <c r="M139" s="222" t="s">
        <v>19</v>
      </c>
      <c r="N139" s="223" t="s">
        <v>40</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213</v>
      </c>
      <c r="AT139" s="226" t="s">
        <v>209</v>
      </c>
      <c r="AU139" s="226" t="s">
        <v>69</v>
      </c>
      <c r="AY139" s="18" t="s">
        <v>206</v>
      </c>
      <c r="BE139" s="227">
        <f>IF(N139="základní",J139,0)</f>
        <v>0</v>
      </c>
      <c r="BF139" s="227">
        <f>IF(N139="snížená",J139,0)</f>
        <v>0</v>
      </c>
      <c r="BG139" s="227">
        <f>IF(N139="zákl. přenesená",J139,0)</f>
        <v>0</v>
      </c>
      <c r="BH139" s="227">
        <f>IF(N139="sníž. přenesená",J139,0)</f>
        <v>0</v>
      </c>
      <c r="BI139" s="227">
        <f>IF(N139="nulová",J139,0)</f>
        <v>0</v>
      </c>
      <c r="BJ139" s="18" t="s">
        <v>76</v>
      </c>
      <c r="BK139" s="227">
        <f>ROUND(I139*H139,2)</f>
        <v>0</v>
      </c>
      <c r="BL139" s="18" t="s">
        <v>213</v>
      </c>
      <c r="BM139" s="226" t="s">
        <v>977</v>
      </c>
    </row>
    <row r="140" s="14" customFormat="1">
      <c r="A140" s="14"/>
      <c r="B140" s="251"/>
      <c r="C140" s="252"/>
      <c r="D140" s="230" t="s">
        <v>219</v>
      </c>
      <c r="E140" s="253" t="s">
        <v>19</v>
      </c>
      <c r="F140" s="254" t="s">
        <v>326</v>
      </c>
      <c r="G140" s="252"/>
      <c r="H140" s="253" t="s">
        <v>19</v>
      </c>
      <c r="I140" s="255"/>
      <c r="J140" s="252"/>
      <c r="K140" s="252"/>
      <c r="L140" s="256"/>
      <c r="M140" s="257"/>
      <c r="N140" s="258"/>
      <c r="O140" s="258"/>
      <c r="P140" s="258"/>
      <c r="Q140" s="258"/>
      <c r="R140" s="258"/>
      <c r="S140" s="258"/>
      <c r="T140" s="259"/>
      <c r="U140" s="14"/>
      <c r="V140" s="14"/>
      <c r="W140" s="14"/>
      <c r="X140" s="14"/>
      <c r="Y140" s="14"/>
      <c r="Z140" s="14"/>
      <c r="AA140" s="14"/>
      <c r="AB140" s="14"/>
      <c r="AC140" s="14"/>
      <c r="AD140" s="14"/>
      <c r="AE140" s="14"/>
      <c r="AT140" s="260" t="s">
        <v>219</v>
      </c>
      <c r="AU140" s="260" t="s">
        <v>69</v>
      </c>
      <c r="AV140" s="14" t="s">
        <v>76</v>
      </c>
      <c r="AW140" s="14" t="s">
        <v>31</v>
      </c>
      <c r="AX140" s="14" t="s">
        <v>69</v>
      </c>
      <c r="AY140" s="260" t="s">
        <v>206</v>
      </c>
    </row>
    <row r="141" s="13" customFormat="1">
      <c r="A141" s="13"/>
      <c r="B141" s="228"/>
      <c r="C141" s="229"/>
      <c r="D141" s="230" t="s">
        <v>219</v>
      </c>
      <c r="E141" s="231" t="s">
        <v>19</v>
      </c>
      <c r="F141" s="232" t="s">
        <v>978</v>
      </c>
      <c r="G141" s="229"/>
      <c r="H141" s="233">
        <v>15.621</v>
      </c>
      <c r="I141" s="234"/>
      <c r="J141" s="229"/>
      <c r="K141" s="229"/>
      <c r="L141" s="235"/>
      <c r="M141" s="236"/>
      <c r="N141" s="237"/>
      <c r="O141" s="237"/>
      <c r="P141" s="237"/>
      <c r="Q141" s="237"/>
      <c r="R141" s="237"/>
      <c r="S141" s="237"/>
      <c r="T141" s="238"/>
      <c r="U141" s="13"/>
      <c r="V141" s="13"/>
      <c r="W141" s="13"/>
      <c r="X141" s="13"/>
      <c r="Y141" s="13"/>
      <c r="Z141" s="13"/>
      <c r="AA141" s="13"/>
      <c r="AB141" s="13"/>
      <c r="AC141" s="13"/>
      <c r="AD141" s="13"/>
      <c r="AE141" s="13"/>
      <c r="AT141" s="239" t="s">
        <v>219</v>
      </c>
      <c r="AU141" s="239" t="s">
        <v>69</v>
      </c>
      <c r="AV141" s="13" t="s">
        <v>78</v>
      </c>
      <c r="AW141" s="13" t="s">
        <v>31</v>
      </c>
      <c r="AX141" s="13" t="s">
        <v>76</v>
      </c>
      <c r="AY141" s="239" t="s">
        <v>206</v>
      </c>
    </row>
    <row r="142" s="2" customFormat="1" ht="128.55" customHeight="1">
      <c r="A142" s="39"/>
      <c r="B142" s="40"/>
      <c r="C142" s="214" t="s">
        <v>344</v>
      </c>
      <c r="D142" s="214" t="s">
        <v>209</v>
      </c>
      <c r="E142" s="215" t="s">
        <v>329</v>
      </c>
      <c r="F142" s="216" t="s">
        <v>330</v>
      </c>
      <c r="G142" s="217" t="s">
        <v>302</v>
      </c>
      <c r="H142" s="218">
        <v>1.3340000000000001</v>
      </c>
      <c r="I142" s="219"/>
      <c r="J142" s="220">
        <f>ROUND(I142*H142,2)</f>
        <v>0</v>
      </c>
      <c r="K142" s="221"/>
      <c r="L142" s="45"/>
      <c r="M142" s="222" t="s">
        <v>19</v>
      </c>
      <c r="N142" s="223" t="s">
        <v>40</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213</v>
      </c>
      <c r="AT142" s="226" t="s">
        <v>209</v>
      </c>
      <c r="AU142" s="226" t="s">
        <v>69</v>
      </c>
      <c r="AY142" s="18" t="s">
        <v>206</v>
      </c>
      <c r="BE142" s="227">
        <f>IF(N142="základní",J142,0)</f>
        <v>0</v>
      </c>
      <c r="BF142" s="227">
        <f>IF(N142="snížená",J142,0)</f>
        <v>0</v>
      </c>
      <c r="BG142" s="227">
        <f>IF(N142="zákl. přenesená",J142,0)</f>
        <v>0</v>
      </c>
      <c r="BH142" s="227">
        <f>IF(N142="sníž. přenesená",J142,0)</f>
        <v>0</v>
      </c>
      <c r="BI142" s="227">
        <f>IF(N142="nulová",J142,0)</f>
        <v>0</v>
      </c>
      <c r="BJ142" s="18" t="s">
        <v>76</v>
      </c>
      <c r="BK142" s="227">
        <f>ROUND(I142*H142,2)</f>
        <v>0</v>
      </c>
      <c r="BL142" s="18" t="s">
        <v>213</v>
      </c>
      <c r="BM142" s="226" t="s">
        <v>979</v>
      </c>
    </row>
    <row r="143" s="14" customFormat="1">
      <c r="A143" s="14"/>
      <c r="B143" s="251"/>
      <c r="C143" s="252"/>
      <c r="D143" s="230" t="s">
        <v>219</v>
      </c>
      <c r="E143" s="253" t="s">
        <v>19</v>
      </c>
      <c r="F143" s="254" t="s">
        <v>332</v>
      </c>
      <c r="G143" s="252"/>
      <c r="H143" s="253" t="s">
        <v>19</v>
      </c>
      <c r="I143" s="255"/>
      <c r="J143" s="252"/>
      <c r="K143" s="252"/>
      <c r="L143" s="256"/>
      <c r="M143" s="257"/>
      <c r="N143" s="258"/>
      <c r="O143" s="258"/>
      <c r="P143" s="258"/>
      <c r="Q143" s="258"/>
      <c r="R143" s="258"/>
      <c r="S143" s="258"/>
      <c r="T143" s="259"/>
      <c r="U143" s="14"/>
      <c r="V143" s="14"/>
      <c r="W143" s="14"/>
      <c r="X143" s="14"/>
      <c r="Y143" s="14"/>
      <c r="Z143" s="14"/>
      <c r="AA143" s="14"/>
      <c r="AB143" s="14"/>
      <c r="AC143" s="14"/>
      <c r="AD143" s="14"/>
      <c r="AE143" s="14"/>
      <c r="AT143" s="260" t="s">
        <v>219</v>
      </c>
      <c r="AU143" s="260" t="s">
        <v>69</v>
      </c>
      <c r="AV143" s="14" t="s">
        <v>76</v>
      </c>
      <c r="AW143" s="14" t="s">
        <v>31</v>
      </c>
      <c r="AX143" s="14" t="s">
        <v>69</v>
      </c>
      <c r="AY143" s="260" t="s">
        <v>206</v>
      </c>
    </row>
    <row r="144" s="13" customFormat="1">
      <c r="A144" s="13"/>
      <c r="B144" s="228"/>
      <c r="C144" s="229"/>
      <c r="D144" s="230" t="s">
        <v>219</v>
      </c>
      <c r="E144" s="231" t="s">
        <v>19</v>
      </c>
      <c r="F144" s="232" t="s">
        <v>980</v>
      </c>
      <c r="G144" s="229"/>
      <c r="H144" s="233">
        <v>1.3340000000000001</v>
      </c>
      <c r="I144" s="234"/>
      <c r="J144" s="229"/>
      <c r="K144" s="229"/>
      <c r="L144" s="235"/>
      <c r="M144" s="236"/>
      <c r="N144" s="237"/>
      <c r="O144" s="237"/>
      <c r="P144" s="237"/>
      <c r="Q144" s="237"/>
      <c r="R144" s="237"/>
      <c r="S144" s="237"/>
      <c r="T144" s="238"/>
      <c r="U144" s="13"/>
      <c r="V144" s="13"/>
      <c r="W144" s="13"/>
      <c r="X144" s="13"/>
      <c r="Y144" s="13"/>
      <c r="Z144" s="13"/>
      <c r="AA144" s="13"/>
      <c r="AB144" s="13"/>
      <c r="AC144" s="13"/>
      <c r="AD144" s="13"/>
      <c r="AE144" s="13"/>
      <c r="AT144" s="239" t="s">
        <v>219</v>
      </c>
      <c r="AU144" s="239" t="s">
        <v>69</v>
      </c>
      <c r="AV144" s="13" t="s">
        <v>78</v>
      </c>
      <c r="AW144" s="13" t="s">
        <v>31</v>
      </c>
      <c r="AX144" s="13" t="s">
        <v>76</v>
      </c>
      <c r="AY144" s="239" t="s">
        <v>206</v>
      </c>
    </row>
    <row r="145" s="2" customFormat="1" ht="90" customHeight="1">
      <c r="A145" s="39"/>
      <c r="B145" s="40"/>
      <c r="C145" s="214" t="s">
        <v>440</v>
      </c>
      <c r="D145" s="214" t="s">
        <v>209</v>
      </c>
      <c r="E145" s="215" t="s">
        <v>335</v>
      </c>
      <c r="F145" s="216" t="s">
        <v>336</v>
      </c>
      <c r="G145" s="217" t="s">
        <v>302</v>
      </c>
      <c r="H145" s="218">
        <v>1.3340000000000001</v>
      </c>
      <c r="I145" s="219"/>
      <c r="J145" s="220">
        <f>ROUND(I145*H145,2)</f>
        <v>0</v>
      </c>
      <c r="K145" s="221"/>
      <c r="L145" s="45"/>
      <c r="M145" s="222" t="s">
        <v>19</v>
      </c>
      <c r="N145" s="223" t="s">
        <v>40</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213</v>
      </c>
      <c r="AT145" s="226" t="s">
        <v>209</v>
      </c>
      <c r="AU145" s="226" t="s">
        <v>69</v>
      </c>
      <c r="AY145" s="18" t="s">
        <v>206</v>
      </c>
      <c r="BE145" s="227">
        <f>IF(N145="základní",J145,0)</f>
        <v>0</v>
      </c>
      <c r="BF145" s="227">
        <f>IF(N145="snížená",J145,0)</f>
        <v>0</v>
      </c>
      <c r="BG145" s="227">
        <f>IF(N145="zákl. přenesená",J145,0)</f>
        <v>0</v>
      </c>
      <c r="BH145" s="227">
        <f>IF(N145="sníž. přenesená",J145,0)</f>
        <v>0</v>
      </c>
      <c r="BI145" s="227">
        <f>IF(N145="nulová",J145,0)</f>
        <v>0</v>
      </c>
      <c r="BJ145" s="18" t="s">
        <v>76</v>
      </c>
      <c r="BK145" s="227">
        <f>ROUND(I145*H145,2)</f>
        <v>0</v>
      </c>
      <c r="BL145" s="18" t="s">
        <v>213</v>
      </c>
      <c r="BM145" s="226" t="s">
        <v>981</v>
      </c>
    </row>
    <row r="146" s="2" customFormat="1" ht="76.35" customHeight="1">
      <c r="A146" s="39"/>
      <c r="B146" s="40"/>
      <c r="C146" s="214" t="s">
        <v>938</v>
      </c>
      <c r="D146" s="214" t="s">
        <v>209</v>
      </c>
      <c r="E146" s="215" t="s">
        <v>339</v>
      </c>
      <c r="F146" s="216" t="s">
        <v>982</v>
      </c>
      <c r="G146" s="217" t="s">
        <v>302</v>
      </c>
      <c r="H146" s="218">
        <v>16.954999999999998</v>
      </c>
      <c r="I146" s="219"/>
      <c r="J146" s="220">
        <f>ROUND(I146*H146,2)</f>
        <v>0</v>
      </c>
      <c r="K146" s="221"/>
      <c r="L146" s="45"/>
      <c r="M146" s="222" t="s">
        <v>19</v>
      </c>
      <c r="N146" s="223" t="s">
        <v>40</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213</v>
      </c>
      <c r="AT146" s="226" t="s">
        <v>209</v>
      </c>
      <c r="AU146" s="226" t="s">
        <v>69</v>
      </c>
      <c r="AY146" s="18" t="s">
        <v>206</v>
      </c>
      <c r="BE146" s="227">
        <f>IF(N146="základní",J146,0)</f>
        <v>0</v>
      </c>
      <c r="BF146" s="227">
        <f>IF(N146="snížená",J146,0)</f>
        <v>0</v>
      </c>
      <c r="BG146" s="227">
        <f>IF(N146="zákl. přenesená",J146,0)</f>
        <v>0</v>
      </c>
      <c r="BH146" s="227">
        <f>IF(N146="sníž. přenesená",J146,0)</f>
        <v>0</v>
      </c>
      <c r="BI146" s="227">
        <f>IF(N146="nulová",J146,0)</f>
        <v>0</v>
      </c>
      <c r="BJ146" s="18" t="s">
        <v>76</v>
      </c>
      <c r="BK146" s="227">
        <f>ROUND(I146*H146,2)</f>
        <v>0</v>
      </c>
      <c r="BL146" s="18" t="s">
        <v>213</v>
      </c>
      <c r="BM146" s="226" t="s">
        <v>983</v>
      </c>
    </row>
    <row r="147" s="14" customFormat="1">
      <c r="A147" s="14"/>
      <c r="B147" s="251"/>
      <c r="C147" s="252"/>
      <c r="D147" s="230" t="s">
        <v>219</v>
      </c>
      <c r="E147" s="253" t="s">
        <v>19</v>
      </c>
      <c r="F147" s="254" t="s">
        <v>342</v>
      </c>
      <c r="G147" s="252"/>
      <c r="H147" s="253" t="s">
        <v>19</v>
      </c>
      <c r="I147" s="255"/>
      <c r="J147" s="252"/>
      <c r="K147" s="252"/>
      <c r="L147" s="256"/>
      <c r="M147" s="257"/>
      <c r="N147" s="258"/>
      <c r="O147" s="258"/>
      <c r="P147" s="258"/>
      <c r="Q147" s="258"/>
      <c r="R147" s="258"/>
      <c r="S147" s="258"/>
      <c r="T147" s="259"/>
      <c r="U147" s="14"/>
      <c r="V147" s="14"/>
      <c r="W147" s="14"/>
      <c r="X147" s="14"/>
      <c r="Y147" s="14"/>
      <c r="Z147" s="14"/>
      <c r="AA147" s="14"/>
      <c r="AB147" s="14"/>
      <c r="AC147" s="14"/>
      <c r="AD147" s="14"/>
      <c r="AE147" s="14"/>
      <c r="AT147" s="260" t="s">
        <v>219</v>
      </c>
      <c r="AU147" s="260" t="s">
        <v>69</v>
      </c>
      <c r="AV147" s="14" t="s">
        <v>76</v>
      </c>
      <c r="AW147" s="14" t="s">
        <v>31</v>
      </c>
      <c r="AX147" s="14" t="s">
        <v>69</v>
      </c>
      <c r="AY147" s="260" t="s">
        <v>206</v>
      </c>
    </row>
    <row r="148" s="13" customFormat="1">
      <c r="A148" s="13"/>
      <c r="B148" s="228"/>
      <c r="C148" s="229"/>
      <c r="D148" s="230" t="s">
        <v>219</v>
      </c>
      <c r="E148" s="231" t="s">
        <v>19</v>
      </c>
      <c r="F148" s="232" t="s">
        <v>984</v>
      </c>
      <c r="G148" s="229"/>
      <c r="H148" s="233">
        <v>16.954999999999998</v>
      </c>
      <c r="I148" s="234"/>
      <c r="J148" s="229"/>
      <c r="K148" s="229"/>
      <c r="L148" s="235"/>
      <c r="M148" s="236"/>
      <c r="N148" s="237"/>
      <c r="O148" s="237"/>
      <c r="P148" s="237"/>
      <c r="Q148" s="237"/>
      <c r="R148" s="237"/>
      <c r="S148" s="237"/>
      <c r="T148" s="238"/>
      <c r="U148" s="13"/>
      <c r="V148" s="13"/>
      <c r="W148" s="13"/>
      <c r="X148" s="13"/>
      <c r="Y148" s="13"/>
      <c r="Z148" s="13"/>
      <c r="AA148" s="13"/>
      <c r="AB148" s="13"/>
      <c r="AC148" s="13"/>
      <c r="AD148" s="13"/>
      <c r="AE148" s="13"/>
      <c r="AT148" s="239" t="s">
        <v>219</v>
      </c>
      <c r="AU148" s="239" t="s">
        <v>69</v>
      </c>
      <c r="AV148" s="13" t="s">
        <v>78</v>
      </c>
      <c r="AW148" s="13" t="s">
        <v>31</v>
      </c>
      <c r="AX148" s="13" t="s">
        <v>76</v>
      </c>
      <c r="AY148" s="239" t="s">
        <v>206</v>
      </c>
    </row>
    <row r="149" s="2" customFormat="1" ht="168" customHeight="1">
      <c r="A149" s="39"/>
      <c r="B149" s="40"/>
      <c r="C149" s="214" t="s">
        <v>941</v>
      </c>
      <c r="D149" s="214" t="s">
        <v>209</v>
      </c>
      <c r="E149" s="215" t="s">
        <v>345</v>
      </c>
      <c r="F149" s="216" t="s">
        <v>346</v>
      </c>
      <c r="G149" s="217" t="s">
        <v>302</v>
      </c>
      <c r="H149" s="218">
        <v>1.4219999999999999</v>
      </c>
      <c r="I149" s="219"/>
      <c r="J149" s="220">
        <f>ROUND(I149*H149,2)</f>
        <v>0</v>
      </c>
      <c r="K149" s="221"/>
      <c r="L149" s="45"/>
      <c r="M149" s="222" t="s">
        <v>19</v>
      </c>
      <c r="N149" s="223" t="s">
        <v>40</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213</v>
      </c>
      <c r="AT149" s="226" t="s">
        <v>209</v>
      </c>
      <c r="AU149" s="226" t="s">
        <v>69</v>
      </c>
      <c r="AY149" s="18" t="s">
        <v>206</v>
      </c>
      <c r="BE149" s="227">
        <f>IF(N149="základní",J149,0)</f>
        <v>0</v>
      </c>
      <c r="BF149" s="227">
        <f>IF(N149="snížená",J149,0)</f>
        <v>0</v>
      </c>
      <c r="BG149" s="227">
        <f>IF(N149="zákl. přenesená",J149,0)</f>
        <v>0</v>
      </c>
      <c r="BH149" s="227">
        <f>IF(N149="sníž. přenesená",J149,0)</f>
        <v>0</v>
      </c>
      <c r="BI149" s="227">
        <f>IF(N149="nulová",J149,0)</f>
        <v>0</v>
      </c>
      <c r="BJ149" s="18" t="s">
        <v>76</v>
      </c>
      <c r="BK149" s="227">
        <f>ROUND(I149*H149,2)</f>
        <v>0</v>
      </c>
      <c r="BL149" s="18" t="s">
        <v>213</v>
      </c>
      <c r="BM149" s="226" t="s">
        <v>985</v>
      </c>
    </row>
    <row r="150" s="14" customFormat="1">
      <c r="A150" s="14"/>
      <c r="B150" s="251"/>
      <c r="C150" s="252"/>
      <c r="D150" s="230" t="s">
        <v>219</v>
      </c>
      <c r="E150" s="253" t="s">
        <v>19</v>
      </c>
      <c r="F150" s="254" t="s">
        <v>348</v>
      </c>
      <c r="G150" s="252"/>
      <c r="H150" s="253" t="s">
        <v>19</v>
      </c>
      <c r="I150" s="255"/>
      <c r="J150" s="252"/>
      <c r="K150" s="252"/>
      <c r="L150" s="256"/>
      <c r="M150" s="257"/>
      <c r="N150" s="258"/>
      <c r="O150" s="258"/>
      <c r="P150" s="258"/>
      <c r="Q150" s="258"/>
      <c r="R150" s="258"/>
      <c r="S150" s="258"/>
      <c r="T150" s="259"/>
      <c r="U150" s="14"/>
      <c r="V150" s="14"/>
      <c r="W150" s="14"/>
      <c r="X150" s="14"/>
      <c r="Y150" s="14"/>
      <c r="Z150" s="14"/>
      <c r="AA150" s="14"/>
      <c r="AB150" s="14"/>
      <c r="AC150" s="14"/>
      <c r="AD150" s="14"/>
      <c r="AE150" s="14"/>
      <c r="AT150" s="260" t="s">
        <v>219</v>
      </c>
      <c r="AU150" s="260" t="s">
        <v>69</v>
      </c>
      <c r="AV150" s="14" t="s">
        <v>76</v>
      </c>
      <c r="AW150" s="14" t="s">
        <v>31</v>
      </c>
      <c r="AX150" s="14" t="s">
        <v>69</v>
      </c>
      <c r="AY150" s="260" t="s">
        <v>206</v>
      </c>
    </row>
    <row r="151" s="13" customFormat="1">
      <c r="A151" s="13"/>
      <c r="B151" s="228"/>
      <c r="C151" s="229"/>
      <c r="D151" s="230" t="s">
        <v>219</v>
      </c>
      <c r="E151" s="231" t="s">
        <v>19</v>
      </c>
      <c r="F151" s="232" t="s">
        <v>943</v>
      </c>
      <c r="G151" s="229"/>
      <c r="H151" s="233">
        <v>1.4219999999999999</v>
      </c>
      <c r="I151" s="234"/>
      <c r="J151" s="229"/>
      <c r="K151" s="229"/>
      <c r="L151" s="235"/>
      <c r="M151" s="272"/>
      <c r="N151" s="273"/>
      <c r="O151" s="273"/>
      <c r="P151" s="273"/>
      <c r="Q151" s="273"/>
      <c r="R151" s="273"/>
      <c r="S151" s="273"/>
      <c r="T151" s="274"/>
      <c r="U151" s="13"/>
      <c r="V151" s="13"/>
      <c r="W151" s="13"/>
      <c r="X151" s="13"/>
      <c r="Y151" s="13"/>
      <c r="Z151" s="13"/>
      <c r="AA151" s="13"/>
      <c r="AB151" s="13"/>
      <c r="AC151" s="13"/>
      <c r="AD151" s="13"/>
      <c r="AE151" s="13"/>
      <c r="AT151" s="239" t="s">
        <v>219</v>
      </c>
      <c r="AU151" s="239" t="s">
        <v>69</v>
      </c>
      <c r="AV151" s="13" t="s">
        <v>78</v>
      </c>
      <c r="AW151" s="13" t="s">
        <v>31</v>
      </c>
      <c r="AX151" s="13" t="s">
        <v>76</v>
      </c>
      <c r="AY151" s="239" t="s">
        <v>206</v>
      </c>
    </row>
    <row r="152" s="2" customFormat="1" ht="6.96" customHeight="1">
      <c r="A152" s="39"/>
      <c r="B152" s="60"/>
      <c r="C152" s="61"/>
      <c r="D152" s="61"/>
      <c r="E152" s="61"/>
      <c r="F152" s="61"/>
      <c r="G152" s="61"/>
      <c r="H152" s="61"/>
      <c r="I152" s="61"/>
      <c r="J152" s="61"/>
      <c r="K152" s="61"/>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VedLhRST4hFACZ2oCG4Cp4ZtGJGZ/vDEOdZhsMN8BRM9HaDal59zkUgBhC7wCIrorYSlW6dWsMNBHAGGg3s14A==" hashValue="VB9djLnaon4qLPFpMCaQGB1sqJNDO9yu1ninbRR7dPDvENe8wnw2QAmTFxDl+IGmk7ancfZZd9VjDiK7BIFyNA==" algorithmName="SHA-512" password="CC35"/>
  <autoFilter ref="C84:K15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140</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877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986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ROUND((SUM(BE85:BE129)),  2)</f>
        <v>0</v>
      </c>
      <c r="G35" s="39"/>
      <c r="H35" s="39"/>
      <c r="I35" s="158">
        <v>0.20999999999999999</v>
      </c>
      <c r="J35" s="157">
        <f>ROUND(((SUM(BE85:BE129))*I35),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ROUND((SUM(BF85:BF129)),  2)</f>
        <v>0</v>
      </c>
      <c r="G36" s="39"/>
      <c r="H36" s="39"/>
      <c r="I36" s="158">
        <v>0.14999999999999999</v>
      </c>
      <c r="J36" s="157">
        <f>ROUND(((SUM(BF85:BF129))*I36),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ROUND((SUM(BG85:BG129)),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ROUND((SUM(BH85:BH129)),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ROUND((SUM(BI85:BI129)),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877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03.03 - SO 03.03 - km 1,825 - 2,125</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877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03.03 - SO 03.03 - km 1,825 - 2,125</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SUM(P86:P129)</f>
        <v>0</v>
      </c>
      <c r="Q85" s="97"/>
      <c r="R85" s="195">
        <f>SUM(R86:R129)</f>
        <v>49.5</v>
      </c>
      <c r="S85" s="97"/>
      <c r="T85" s="196">
        <f>SUM(T86:T129)</f>
        <v>0</v>
      </c>
      <c r="U85" s="39"/>
      <c r="V85" s="39"/>
      <c r="W85" s="39"/>
      <c r="X85" s="39"/>
      <c r="Y85" s="39"/>
      <c r="Z85" s="39"/>
      <c r="AA85" s="39"/>
      <c r="AB85" s="39"/>
      <c r="AC85" s="39"/>
      <c r="AD85" s="39"/>
      <c r="AE85" s="39"/>
      <c r="AT85" s="18" t="s">
        <v>68</v>
      </c>
      <c r="AU85" s="18" t="s">
        <v>188</v>
      </c>
      <c r="BK85" s="197">
        <f>SUM(BK86:BK129)</f>
        <v>0</v>
      </c>
    </row>
    <row r="86" s="2" customFormat="1" ht="49.05" customHeight="1">
      <c r="A86" s="39"/>
      <c r="B86" s="40"/>
      <c r="C86" s="214" t="s">
        <v>76</v>
      </c>
      <c r="D86" s="214" t="s">
        <v>209</v>
      </c>
      <c r="E86" s="215" t="s">
        <v>210</v>
      </c>
      <c r="F86" s="216" t="s">
        <v>211</v>
      </c>
      <c r="G86" s="217" t="s">
        <v>212</v>
      </c>
      <c r="H86" s="218">
        <v>27</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987</v>
      </c>
    </row>
    <row r="87" s="13" customFormat="1">
      <c r="A87" s="13"/>
      <c r="B87" s="228"/>
      <c r="C87" s="229"/>
      <c r="D87" s="230" t="s">
        <v>219</v>
      </c>
      <c r="E87" s="231" t="s">
        <v>19</v>
      </c>
      <c r="F87" s="232" t="s">
        <v>988</v>
      </c>
      <c r="G87" s="229"/>
      <c r="H87" s="233">
        <v>20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989</v>
      </c>
      <c r="G88" s="229"/>
      <c r="H88" s="233">
        <v>7</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27</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14.9" customHeight="1">
      <c r="A90" s="39"/>
      <c r="B90" s="40"/>
      <c r="C90" s="214" t="s">
        <v>78</v>
      </c>
      <c r="D90" s="214" t="s">
        <v>209</v>
      </c>
      <c r="E90" s="215" t="s">
        <v>990</v>
      </c>
      <c r="F90" s="216" t="s">
        <v>991</v>
      </c>
      <c r="G90" s="217" t="s">
        <v>217</v>
      </c>
      <c r="H90" s="218">
        <v>470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992</v>
      </c>
    </row>
    <row r="91" s="13" customFormat="1">
      <c r="A91" s="13"/>
      <c r="B91" s="228"/>
      <c r="C91" s="229"/>
      <c r="D91" s="230" t="s">
        <v>219</v>
      </c>
      <c r="E91" s="231" t="s">
        <v>19</v>
      </c>
      <c r="F91" s="232" t="s">
        <v>993</v>
      </c>
      <c r="G91" s="229"/>
      <c r="H91" s="233">
        <v>470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470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142.2" customHeight="1">
      <c r="A93" s="39"/>
      <c r="B93" s="40"/>
      <c r="C93" s="214" t="s">
        <v>221</v>
      </c>
      <c r="D93" s="214" t="s">
        <v>209</v>
      </c>
      <c r="E93" s="215" t="s">
        <v>261</v>
      </c>
      <c r="F93" s="216" t="s">
        <v>262</v>
      </c>
      <c r="G93" s="217" t="s">
        <v>258</v>
      </c>
      <c r="H93" s="218">
        <v>2</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994</v>
      </c>
    </row>
    <row r="94" s="2" customFormat="1" ht="76.35" customHeight="1">
      <c r="A94" s="39"/>
      <c r="B94" s="40"/>
      <c r="C94" s="214" t="s">
        <v>213</v>
      </c>
      <c r="D94" s="214" t="s">
        <v>209</v>
      </c>
      <c r="E94" s="215" t="s">
        <v>256</v>
      </c>
      <c r="F94" s="216" t="s">
        <v>956</v>
      </c>
      <c r="G94" s="217" t="s">
        <v>258</v>
      </c>
      <c r="H94" s="218">
        <v>15</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995</v>
      </c>
    </row>
    <row r="95" s="13" customFormat="1">
      <c r="A95" s="13"/>
      <c r="B95" s="228"/>
      <c r="C95" s="229"/>
      <c r="D95" s="230" t="s">
        <v>219</v>
      </c>
      <c r="E95" s="231" t="s">
        <v>19</v>
      </c>
      <c r="F95" s="232" t="s">
        <v>996</v>
      </c>
      <c r="G95" s="229"/>
      <c r="H95" s="233">
        <v>15</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90" customHeight="1">
      <c r="A96" s="39"/>
      <c r="B96" s="40"/>
      <c r="C96" s="214" t="s">
        <v>207</v>
      </c>
      <c r="D96" s="214" t="s">
        <v>209</v>
      </c>
      <c r="E96" s="215" t="s">
        <v>997</v>
      </c>
      <c r="F96" s="216" t="s">
        <v>998</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999</v>
      </c>
    </row>
    <row r="97" s="2" customFormat="1" ht="101.25" customHeight="1">
      <c r="A97" s="39"/>
      <c r="B97" s="40"/>
      <c r="C97" s="214" t="s">
        <v>235</v>
      </c>
      <c r="D97" s="214" t="s">
        <v>209</v>
      </c>
      <c r="E97" s="215" t="s">
        <v>1000</v>
      </c>
      <c r="F97" s="216" t="s">
        <v>1001</v>
      </c>
      <c r="G97" s="217" t="s">
        <v>217</v>
      </c>
      <c r="H97" s="218">
        <v>670</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1002</v>
      </c>
    </row>
    <row r="98" s="13" customFormat="1">
      <c r="A98" s="13"/>
      <c r="B98" s="228"/>
      <c r="C98" s="229"/>
      <c r="D98" s="230" t="s">
        <v>219</v>
      </c>
      <c r="E98" s="231" t="s">
        <v>19</v>
      </c>
      <c r="F98" s="232" t="s">
        <v>1003</v>
      </c>
      <c r="G98" s="229"/>
      <c r="H98" s="233">
        <v>670</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55.5" customHeight="1">
      <c r="A99" s="39"/>
      <c r="B99" s="40"/>
      <c r="C99" s="214" t="s">
        <v>240</v>
      </c>
      <c r="D99" s="214" t="s">
        <v>209</v>
      </c>
      <c r="E99" s="215" t="s">
        <v>366</v>
      </c>
      <c r="F99" s="216" t="s">
        <v>367</v>
      </c>
      <c r="G99" s="217" t="s">
        <v>212</v>
      </c>
      <c r="H99" s="218">
        <v>10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1004</v>
      </c>
    </row>
    <row r="100" s="2" customFormat="1" ht="24.15" customHeight="1">
      <c r="A100" s="39"/>
      <c r="B100" s="40"/>
      <c r="C100" s="214" t="s">
        <v>229</v>
      </c>
      <c r="D100" s="214" t="s">
        <v>209</v>
      </c>
      <c r="E100" s="215" t="s">
        <v>369</v>
      </c>
      <c r="F100" s="216" t="s">
        <v>370</v>
      </c>
      <c r="G100" s="217" t="s">
        <v>212</v>
      </c>
      <c r="H100" s="218">
        <v>10</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1005</v>
      </c>
    </row>
    <row r="101" s="2" customFormat="1" ht="49.05" customHeight="1">
      <c r="A101" s="39"/>
      <c r="B101" s="40"/>
      <c r="C101" s="214" t="s">
        <v>247</v>
      </c>
      <c r="D101" s="214" t="s">
        <v>209</v>
      </c>
      <c r="E101" s="215" t="s">
        <v>291</v>
      </c>
      <c r="F101" s="216" t="s">
        <v>292</v>
      </c>
      <c r="G101" s="217" t="s">
        <v>212</v>
      </c>
      <c r="H101" s="218">
        <v>30</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1006</v>
      </c>
    </row>
    <row r="102" s="2" customFormat="1" ht="128.55" customHeight="1">
      <c r="A102" s="39"/>
      <c r="B102" s="40"/>
      <c r="C102" s="214" t="s">
        <v>251</v>
      </c>
      <c r="D102" s="214" t="s">
        <v>209</v>
      </c>
      <c r="E102" s="215" t="s">
        <v>901</v>
      </c>
      <c r="F102" s="216" t="s">
        <v>902</v>
      </c>
      <c r="G102" s="217" t="s">
        <v>297</v>
      </c>
      <c r="H102" s="218">
        <v>0.53000000000000003</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1007</v>
      </c>
    </row>
    <row r="103" s="13" customFormat="1">
      <c r="A103" s="13"/>
      <c r="B103" s="228"/>
      <c r="C103" s="229"/>
      <c r="D103" s="230" t="s">
        <v>219</v>
      </c>
      <c r="E103" s="231" t="s">
        <v>19</v>
      </c>
      <c r="F103" s="232" t="s">
        <v>1008</v>
      </c>
      <c r="G103" s="229"/>
      <c r="H103" s="233">
        <v>0.53000000000000003</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69</v>
      </c>
      <c r="AV103" s="13" t="s">
        <v>78</v>
      </c>
      <c r="AW103" s="13" t="s">
        <v>31</v>
      </c>
      <c r="AX103" s="13" t="s">
        <v>76</v>
      </c>
      <c r="AY103" s="239" t="s">
        <v>206</v>
      </c>
    </row>
    <row r="104" s="2" customFormat="1" ht="78" customHeight="1">
      <c r="A104" s="39"/>
      <c r="B104" s="40"/>
      <c r="C104" s="214" t="s">
        <v>255</v>
      </c>
      <c r="D104" s="214" t="s">
        <v>209</v>
      </c>
      <c r="E104" s="215" t="s">
        <v>905</v>
      </c>
      <c r="F104" s="216" t="s">
        <v>906</v>
      </c>
      <c r="G104" s="217" t="s">
        <v>297</v>
      </c>
      <c r="H104" s="218">
        <v>0.53000000000000003</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1009</v>
      </c>
    </row>
    <row r="105" s="2" customFormat="1" ht="76.35" customHeight="1">
      <c r="A105" s="39"/>
      <c r="B105" s="40"/>
      <c r="C105" s="214" t="s">
        <v>260</v>
      </c>
      <c r="D105" s="214" t="s">
        <v>209</v>
      </c>
      <c r="E105" s="215" t="s">
        <v>908</v>
      </c>
      <c r="F105" s="216" t="s">
        <v>909</v>
      </c>
      <c r="G105" s="217" t="s">
        <v>910</v>
      </c>
      <c r="H105" s="218">
        <v>33</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1010</v>
      </c>
    </row>
    <row r="106" s="13" customFormat="1">
      <c r="A106" s="13"/>
      <c r="B106" s="228"/>
      <c r="C106" s="229"/>
      <c r="D106" s="230" t="s">
        <v>219</v>
      </c>
      <c r="E106" s="231" t="s">
        <v>19</v>
      </c>
      <c r="F106" s="232" t="s">
        <v>1011</v>
      </c>
      <c r="G106" s="229"/>
      <c r="H106" s="233">
        <v>33</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21.75" customHeight="1">
      <c r="A107" s="39"/>
      <c r="B107" s="40"/>
      <c r="C107" s="240" t="s">
        <v>264</v>
      </c>
      <c r="D107" s="240" t="s">
        <v>226</v>
      </c>
      <c r="E107" s="241" t="s">
        <v>913</v>
      </c>
      <c r="F107" s="242" t="s">
        <v>914</v>
      </c>
      <c r="G107" s="243" t="s">
        <v>302</v>
      </c>
      <c r="H107" s="244">
        <v>49.5</v>
      </c>
      <c r="I107" s="245"/>
      <c r="J107" s="246">
        <f>ROUND(I107*H107,2)</f>
        <v>0</v>
      </c>
      <c r="K107" s="247"/>
      <c r="L107" s="248"/>
      <c r="M107" s="249" t="s">
        <v>19</v>
      </c>
      <c r="N107" s="250" t="s">
        <v>40</v>
      </c>
      <c r="O107" s="85"/>
      <c r="P107" s="224">
        <f>O107*H107</f>
        <v>0</v>
      </c>
      <c r="Q107" s="224">
        <v>1</v>
      </c>
      <c r="R107" s="224">
        <f>Q107*H107</f>
        <v>49.5</v>
      </c>
      <c r="S107" s="224">
        <v>0</v>
      </c>
      <c r="T107" s="225">
        <f>S107*H107</f>
        <v>0</v>
      </c>
      <c r="U107" s="39"/>
      <c r="V107" s="39"/>
      <c r="W107" s="39"/>
      <c r="X107" s="39"/>
      <c r="Y107" s="39"/>
      <c r="Z107" s="39"/>
      <c r="AA107" s="39"/>
      <c r="AB107" s="39"/>
      <c r="AC107" s="39"/>
      <c r="AD107" s="39"/>
      <c r="AE107" s="39"/>
      <c r="AR107" s="226" t="s">
        <v>229</v>
      </c>
      <c r="AT107" s="226" t="s">
        <v>226</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1012</v>
      </c>
    </row>
    <row r="108" s="13" customFormat="1">
      <c r="A108" s="13"/>
      <c r="B108" s="228"/>
      <c r="C108" s="229"/>
      <c r="D108" s="230" t="s">
        <v>219</v>
      </c>
      <c r="E108" s="231" t="s">
        <v>19</v>
      </c>
      <c r="F108" s="232" t="s">
        <v>1013</v>
      </c>
      <c r="G108" s="229"/>
      <c r="H108" s="233">
        <v>49.5</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24.15" customHeight="1">
      <c r="A109" s="39"/>
      <c r="B109" s="40"/>
      <c r="C109" s="214" t="s">
        <v>268</v>
      </c>
      <c r="D109" s="214" t="s">
        <v>209</v>
      </c>
      <c r="E109" s="215" t="s">
        <v>295</v>
      </c>
      <c r="F109" s="216" t="s">
        <v>296</v>
      </c>
      <c r="G109" s="217" t="s">
        <v>297</v>
      </c>
      <c r="H109" s="218">
        <v>0.57899999999999996</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1014</v>
      </c>
    </row>
    <row r="110" s="13" customFormat="1">
      <c r="A110" s="13"/>
      <c r="B110" s="228"/>
      <c r="C110" s="229"/>
      <c r="D110" s="230" t="s">
        <v>219</v>
      </c>
      <c r="E110" s="231" t="s">
        <v>19</v>
      </c>
      <c r="F110" s="232" t="s">
        <v>1015</v>
      </c>
      <c r="G110" s="229"/>
      <c r="H110" s="233">
        <v>0.57899999999999996</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76</v>
      </c>
      <c r="AY110" s="239" t="s">
        <v>206</v>
      </c>
    </row>
    <row r="111" s="2" customFormat="1" ht="76.35" customHeight="1">
      <c r="A111" s="39"/>
      <c r="B111" s="40"/>
      <c r="C111" s="214" t="s">
        <v>8</v>
      </c>
      <c r="D111" s="214" t="s">
        <v>209</v>
      </c>
      <c r="E111" s="215" t="s">
        <v>917</v>
      </c>
      <c r="F111" s="216" t="s">
        <v>918</v>
      </c>
      <c r="G111" s="217" t="s">
        <v>302</v>
      </c>
      <c r="H111" s="218">
        <v>49.5</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1016</v>
      </c>
    </row>
    <row r="112" s="14" customFormat="1">
      <c r="A112" s="14"/>
      <c r="B112" s="251"/>
      <c r="C112" s="252"/>
      <c r="D112" s="230" t="s">
        <v>219</v>
      </c>
      <c r="E112" s="253" t="s">
        <v>19</v>
      </c>
      <c r="F112" s="254" t="s">
        <v>972</v>
      </c>
      <c r="G112" s="252"/>
      <c r="H112" s="253" t="s">
        <v>19</v>
      </c>
      <c r="I112" s="255"/>
      <c r="J112" s="252"/>
      <c r="K112" s="252"/>
      <c r="L112" s="256"/>
      <c r="M112" s="257"/>
      <c r="N112" s="258"/>
      <c r="O112" s="258"/>
      <c r="P112" s="258"/>
      <c r="Q112" s="258"/>
      <c r="R112" s="258"/>
      <c r="S112" s="258"/>
      <c r="T112" s="259"/>
      <c r="U112" s="14"/>
      <c r="V112" s="14"/>
      <c r="W112" s="14"/>
      <c r="X112" s="14"/>
      <c r="Y112" s="14"/>
      <c r="Z112" s="14"/>
      <c r="AA112" s="14"/>
      <c r="AB112" s="14"/>
      <c r="AC112" s="14"/>
      <c r="AD112" s="14"/>
      <c r="AE112" s="14"/>
      <c r="AT112" s="260" t="s">
        <v>219</v>
      </c>
      <c r="AU112" s="260" t="s">
        <v>69</v>
      </c>
      <c r="AV112" s="14" t="s">
        <v>76</v>
      </c>
      <c r="AW112" s="14" t="s">
        <v>31</v>
      </c>
      <c r="AX112" s="14" t="s">
        <v>69</v>
      </c>
      <c r="AY112" s="260" t="s">
        <v>206</v>
      </c>
    </row>
    <row r="113" s="13" customFormat="1">
      <c r="A113" s="13"/>
      <c r="B113" s="228"/>
      <c r="C113" s="229"/>
      <c r="D113" s="230" t="s">
        <v>219</v>
      </c>
      <c r="E113" s="231" t="s">
        <v>19</v>
      </c>
      <c r="F113" s="232" t="s">
        <v>1017</v>
      </c>
      <c r="G113" s="229"/>
      <c r="H113" s="233">
        <v>49.5</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69</v>
      </c>
      <c r="AV113" s="13" t="s">
        <v>78</v>
      </c>
      <c r="AW113" s="13" t="s">
        <v>31</v>
      </c>
      <c r="AX113" s="13" t="s">
        <v>76</v>
      </c>
      <c r="AY113" s="239" t="s">
        <v>206</v>
      </c>
    </row>
    <row r="114" s="2" customFormat="1" ht="44.25" customHeight="1">
      <c r="A114" s="39"/>
      <c r="B114" s="40"/>
      <c r="C114" s="214" t="s">
        <v>276</v>
      </c>
      <c r="D114" s="214" t="s">
        <v>209</v>
      </c>
      <c r="E114" s="215" t="s">
        <v>300</v>
      </c>
      <c r="F114" s="216" t="s">
        <v>301</v>
      </c>
      <c r="G114" s="217" t="s">
        <v>302</v>
      </c>
      <c r="H114" s="218">
        <v>15.595000000000001</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1018</v>
      </c>
    </row>
    <row r="115" s="14" customFormat="1">
      <c r="A115" s="14"/>
      <c r="B115" s="251"/>
      <c r="C115" s="252"/>
      <c r="D115" s="230" t="s">
        <v>219</v>
      </c>
      <c r="E115" s="253" t="s">
        <v>19</v>
      </c>
      <c r="F115" s="254" t="s">
        <v>304</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69</v>
      </c>
      <c r="AV115" s="14" t="s">
        <v>76</v>
      </c>
      <c r="AW115" s="14" t="s">
        <v>31</v>
      </c>
      <c r="AX115" s="14" t="s">
        <v>69</v>
      </c>
      <c r="AY115" s="260" t="s">
        <v>206</v>
      </c>
    </row>
    <row r="116" s="13" customFormat="1">
      <c r="A116" s="13"/>
      <c r="B116" s="228"/>
      <c r="C116" s="229"/>
      <c r="D116" s="230" t="s">
        <v>219</v>
      </c>
      <c r="E116" s="231" t="s">
        <v>19</v>
      </c>
      <c r="F116" s="232" t="s">
        <v>311</v>
      </c>
      <c r="G116" s="229"/>
      <c r="H116" s="233">
        <v>15.595000000000001</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76</v>
      </c>
      <c r="AY116" s="239" t="s">
        <v>206</v>
      </c>
    </row>
    <row r="117" s="2" customFormat="1" ht="76.35" customHeight="1">
      <c r="A117" s="39"/>
      <c r="B117" s="40"/>
      <c r="C117" s="214" t="s">
        <v>281</v>
      </c>
      <c r="D117" s="214" t="s">
        <v>209</v>
      </c>
      <c r="E117" s="215" t="s">
        <v>307</v>
      </c>
      <c r="F117" s="216" t="s">
        <v>727</v>
      </c>
      <c r="G117" s="217" t="s">
        <v>302</v>
      </c>
      <c r="H117" s="218">
        <v>35.088999999999999</v>
      </c>
      <c r="I117" s="219"/>
      <c r="J117" s="220">
        <f>ROUND(I117*H117,2)</f>
        <v>0</v>
      </c>
      <c r="K117" s="221"/>
      <c r="L117" s="45"/>
      <c r="M117" s="222" t="s">
        <v>19</v>
      </c>
      <c r="N117" s="223" t="s">
        <v>40</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213</v>
      </c>
      <c r="AT117" s="226" t="s">
        <v>209</v>
      </c>
      <c r="AU117" s="226" t="s">
        <v>69</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1019</v>
      </c>
    </row>
    <row r="118" s="14" customFormat="1">
      <c r="A118" s="14"/>
      <c r="B118" s="251"/>
      <c r="C118" s="252"/>
      <c r="D118" s="230" t="s">
        <v>219</v>
      </c>
      <c r="E118" s="253" t="s">
        <v>19</v>
      </c>
      <c r="F118" s="254" t="s">
        <v>304</v>
      </c>
      <c r="G118" s="252"/>
      <c r="H118" s="253" t="s">
        <v>19</v>
      </c>
      <c r="I118" s="255"/>
      <c r="J118" s="252"/>
      <c r="K118" s="252"/>
      <c r="L118" s="256"/>
      <c r="M118" s="257"/>
      <c r="N118" s="258"/>
      <c r="O118" s="258"/>
      <c r="P118" s="258"/>
      <c r="Q118" s="258"/>
      <c r="R118" s="258"/>
      <c r="S118" s="258"/>
      <c r="T118" s="259"/>
      <c r="U118" s="14"/>
      <c r="V118" s="14"/>
      <c r="W118" s="14"/>
      <c r="X118" s="14"/>
      <c r="Y118" s="14"/>
      <c r="Z118" s="14"/>
      <c r="AA118" s="14"/>
      <c r="AB118" s="14"/>
      <c r="AC118" s="14"/>
      <c r="AD118" s="14"/>
      <c r="AE118" s="14"/>
      <c r="AT118" s="260" t="s">
        <v>219</v>
      </c>
      <c r="AU118" s="260" t="s">
        <v>69</v>
      </c>
      <c r="AV118" s="14" t="s">
        <v>76</v>
      </c>
      <c r="AW118" s="14" t="s">
        <v>31</v>
      </c>
      <c r="AX118" s="14" t="s">
        <v>69</v>
      </c>
      <c r="AY118" s="260" t="s">
        <v>206</v>
      </c>
    </row>
    <row r="119" s="13" customFormat="1">
      <c r="A119" s="13"/>
      <c r="B119" s="228"/>
      <c r="C119" s="229"/>
      <c r="D119" s="230" t="s">
        <v>219</v>
      </c>
      <c r="E119" s="231" t="s">
        <v>19</v>
      </c>
      <c r="F119" s="232" t="s">
        <v>311</v>
      </c>
      <c r="G119" s="229"/>
      <c r="H119" s="233">
        <v>15.595000000000001</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219</v>
      </c>
      <c r="AU119" s="239" t="s">
        <v>69</v>
      </c>
      <c r="AV119" s="13" t="s">
        <v>78</v>
      </c>
      <c r="AW119" s="13" t="s">
        <v>31</v>
      </c>
      <c r="AX119" s="13" t="s">
        <v>69</v>
      </c>
      <c r="AY119" s="239" t="s">
        <v>206</v>
      </c>
    </row>
    <row r="120" s="14" customFormat="1">
      <c r="A120" s="14"/>
      <c r="B120" s="251"/>
      <c r="C120" s="252"/>
      <c r="D120" s="230" t="s">
        <v>219</v>
      </c>
      <c r="E120" s="253" t="s">
        <v>19</v>
      </c>
      <c r="F120" s="254" t="s">
        <v>310</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1020</v>
      </c>
      <c r="G121" s="229"/>
      <c r="H121" s="233">
        <v>19.494</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69</v>
      </c>
      <c r="AY121" s="239" t="s">
        <v>206</v>
      </c>
    </row>
    <row r="122" s="15" customFormat="1">
      <c r="A122" s="15"/>
      <c r="B122" s="261"/>
      <c r="C122" s="262"/>
      <c r="D122" s="230" t="s">
        <v>219</v>
      </c>
      <c r="E122" s="263" t="s">
        <v>19</v>
      </c>
      <c r="F122" s="264" t="s">
        <v>312</v>
      </c>
      <c r="G122" s="262"/>
      <c r="H122" s="265">
        <v>35.088999999999999</v>
      </c>
      <c r="I122" s="266"/>
      <c r="J122" s="262"/>
      <c r="K122" s="262"/>
      <c r="L122" s="267"/>
      <c r="M122" s="268"/>
      <c r="N122" s="269"/>
      <c r="O122" s="269"/>
      <c r="P122" s="269"/>
      <c r="Q122" s="269"/>
      <c r="R122" s="269"/>
      <c r="S122" s="269"/>
      <c r="T122" s="270"/>
      <c r="U122" s="15"/>
      <c r="V122" s="15"/>
      <c r="W122" s="15"/>
      <c r="X122" s="15"/>
      <c r="Y122" s="15"/>
      <c r="Z122" s="15"/>
      <c r="AA122" s="15"/>
      <c r="AB122" s="15"/>
      <c r="AC122" s="15"/>
      <c r="AD122" s="15"/>
      <c r="AE122" s="15"/>
      <c r="AT122" s="271" t="s">
        <v>219</v>
      </c>
      <c r="AU122" s="271" t="s">
        <v>69</v>
      </c>
      <c r="AV122" s="15" t="s">
        <v>213</v>
      </c>
      <c r="AW122" s="15" t="s">
        <v>31</v>
      </c>
      <c r="AX122" s="15" t="s">
        <v>76</v>
      </c>
      <c r="AY122" s="271" t="s">
        <v>206</v>
      </c>
    </row>
    <row r="123" s="2" customFormat="1" ht="76.35" customHeight="1">
      <c r="A123" s="39"/>
      <c r="B123" s="40"/>
      <c r="C123" s="214" t="s">
        <v>285</v>
      </c>
      <c r="D123" s="214" t="s">
        <v>209</v>
      </c>
      <c r="E123" s="215" t="s">
        <v>314</v>
      </c>
      <c r="F123" s="216" t="s">
        <v>731</v>
      </c>
      <c r="G123" s="217" t="s">
        <v>302</v>
      </c>
      <c r="H123" s="218">
        <v>15.595000000000001</v>
      </c>
      <c r="I123" s="219"/>
      <c r="J123" s="220">
        <f>ROUND(I123*H123,2)</f>
        <v>0</v>
      </c>
      <c r="K123" s="221"/>
      <c r="L123" s="45"/>
      <c r="M123" s="222" t="s">
        <v>19</v>
      </c>
      <c r="N123" s="223" t="s">
        <v>40</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213</v>
      </c>
      <c r="AT123" s="226" t="s">
        <v>209</v>
      </c>
      <c r="AU123" s="226" t="s">
        <v>69</v>
      </c>
      <c r="AY123" s="18" t="s">
        <v>206</v>
      </c>
      <c r="BE123" s="227">
        <f>IF(N123="základní",J123,0)</f>
        <v>0</v>
      </c>
      <c r="BF123" s="227">
        <f>IF(N123="snížená",J123,0)</f>
        <v>0</v>
      </c>
      <c r="BG123" s="227">
        <f>IF(N123="zákl. přenesená",J123,0)</f>
        <v>0</v>
      </c>
      <c r="BH123" s="227">
        <f>IF(N123="sníž. přenesená",J123,0)</f>
        <v>0</v>
      </c>
      <c r="BI123" s="227">
        <f>IF(N123="nulová",J123,0)</f>
        <v>0</v>
      </c>
      <c r="BJ123" s="18" t="s">
        <v>76</v>
      </c>
      <c r="BK123" s="227">
        <f>ROUND(I123*H123,2)</f>
        <v>0</v>
      </c>
      <c r="BL123" s="18" t="s">
        <v>213</v>
      </c>
      <c r="BM123" s="226" t="s">
        <v>1021</v>
      </c>
    </row>
    <row r="124" s="14" customFormat="1">
      <c r="A124" s="14"/>
      <c r="B124" s="251"/>
      <c r="C124" s="252"/>
      <c r="D124" s="230" t="s">
        <v>219</v>
      </c>
      <c r="E124" s="253" t="s">
        <v>19</v>
      </c>
      <c r="F124" s="254" t="s">
        <v>465</v>
      </c>
      <c r="G124" s="252"/>
      <c r="H124" s="253" t="s">
        <v>19</v>
      </c>
      <c r="I124" s="255"/>
      <c r="J124" s="252"/>
      <c r="K124" s="252"/>
      <c r="L124" s="256"/>
      <c r="M124" s="257"/>
      <c r="N124" s="258"/>
      <c r="O124" s="258"/>
      <c r="P124" s="258"/>
      <c r="Q124" s="258"/>
      <c r="R124" s="258"/>
      <c r="S124" s="258"/>
      <c r="T124" s="259"/>
      <c r="U124" s="14"/>
      <c r="V124" s="14"/>
      <c r="W124" s="14"/>
      <c r="X124" s="14"/>
      <c r="Y124" s="14"/>
      <c r="Z124" s="14"/>
      <c r="AA124" s="14"/>
      <c r="AB124" s="14"/>
      <c r="AC124" s="14"/>
      <c r="AD124" s="14"/>
      <c r="AE124" s="14"/>
      <c r="AT124" s="260" t="s">
        <v>219</v>
      </c>
      <c r="AU124" s="260" t="s">
        <v>69</v>
      </c>
      <c r="AV124" s="14" t="s">
        <v>76</v>
      </c>
      <c r="AW124" s="14" t="s">
        <v>31</v>
      </c>
      <c r="AX124" s="14" t="s">
        <v>69</v>
      </c>
      <c r="AY124" s="260" t="s">
        <v>206</v>
      </c>
    </row>
    <row r="125" s="13" customFormat="1">
      <c r="A125" s="13"/>
      <c r="B125" s="228"/>
      <c r="C125" s="229"/>
      <c r="D125" s="230" t="s">
        <v>219</v>
      </c>
      <c r="E125" s="231" t="s">
        <v>19</v>
      </c>
      <c r="F125" s="232" t="s">
        <v>311</v>
      </c>
      <c r="G125" s="229"/>
      <c r="H125" s="233">
        <v>15.595000000000001</v>
      </c>
      <c r="I125" s="234"/>
      <c r="J125" s="229"/>
      <c r="K125" s="229"/>
      <c r="L125" s="235"/>
      <c r="M125" s="236"/>
      <c r="N125" s="237"/>
      <c r="O125" s="237"/>
      <c r="P125" s="237"/>
      <c r="Q125" s="237"/>
      <c r="R125" s="237"/>
      <c r="S125" s="237"/>
      <c r="T125" s="238"/>
      <c r="U125" s="13"/>
      <c r="V125" s="13"/>
      <c r="W125" s="13"/>
      <c r="X125" s="13"/>
      <c r="Y125" s="13"/>
      <c r="Z125" s="13"/>
      <c r="AA125" s="13"/>
      <c r="AB125" s="13"/>
      <c r="AC125" s="13"/>
      <c r="AD125" s="13"/>
      <c r="AE125" s="13"/>
      <c r="AT125" s="239" t="s">
        <v>219</v>
      </c>
      <c r="AU125" s="239" t="s">
        <v>69</v>
      </c>
      <c r="AV125" s="13" t="s">
        <v>78</v>
      </c>
      <c r="AW125" s="13" t="s">
        <v>31</v>
      </c>
      <c r="AX125" s="13" t="s">
        <v>76</v>
      </c>
      <c r="AY125" s="239" t="s">
        <v>206</v>
      </c>
    </row>
    <row r="126" s="2" customFormat="1" ht="76.35" customHeight="1">
      <c r="A126" s="39"/>
      <c r="B126" s="40"/>
      <c r="C126" s="214" t="s">
        <v>290</v>
      </c>
      <c r="D126" s="214" t="s">
        <v>209</v>
      </c>
      <c r="E126" s="215" t="s">
        <v>319</v>
      </c>
      <c r="F126" s="216" t="s">
        <v>1022</v>
      </c>
      <c r="G126" s="217" t="s">
        <v>302</v>
      </c>
      <c r="H126" s="218">
        <v>19.494</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1023</v>
      </c>
    </row>
    <row r="127" s="14" customFormat="1">
      <c r="A127" s="14"/>
      <c r="B127" s="251"/>
      <c r="C127" s="252"/>
      <c r="D127" s="230" t="s">
        <v>219</v>
      </c>
      <c r="E127" s="253" t="s">
        <v>19</v>
      </c>
      <c r="F127" s="254" t="s">
        <v>931</v>
      </c>
      <c r="G127" s="252"/>
      <c r="H127" s="253" t="s">
        <v>19</v>
      </c>
      <c r="I127" s="255"/>
      <c r="J127" s="252"/>
      <c r="K127" s="252"/>
      <c r="L127" s="256"/>
      <c r="M127" s="257"/>
      <c r="N127" s="258"/>
      <c r="O127" s="258"/>
      <c r="P127" s="258"/>
      <c r="Q127" s="258"/>
      <c r="R127" s="258"/>
      <c r="S127" s="258"/>
      <c r="T127" s="259"/>
      <c r="U127" s="14"/>
      <c r="V127" s="14"/>
      <c r="W127" s="14"/>
      <c r="X127" s="14"/>
      <c r="Y127" s="14"/>
      <c r="Z127" s="14"/>
      <c r="AA127" s="14"/>
      <c r="AB127" s="14"/>
      <c r="AC127" s="14"/>
      <c r="AD127" s="14"/>
      <c r="AE127" s="14"/>
      <c r="AT127" s="260" t="s">
        <v>219</v>
      </c>
      <c r="AU127" s="260" t="s">
        <v>69</v>
      </c>
      <c r="AV127" s="14" t="s">
        <v>76</v>
      </c>
      <c r="AW127" s="14" t="s">
        <v>31</v>
      </c>
      <c r="AX127" s="14" t="s">
        <v>69</v>
      </c>
      <c r="AY127" s="260" t="s">
        <v>206</v>
      </c>
    </row>
    <row r="128" s="13" customFormat="1">
      <c r="A128" s="13"/>
      <c r="B128" s="228"/>
      <c r="C128" s="229"/>
      <c r="D128" s="230" t="s">
        <v>219</v>
      </c>
      <c r="E128" s="231" t="s">
        <v>19</v>
      </c>
      <c r="F128" s="232" t="s">
        <v>1020</v>
      </c>
      <c r="G128" s="229"/>
      <c r="H128" s="233">
        <v>19.494</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219</v>
      </c>
      <c r="AU128" s="239" t="s">
        <v>69</v>
      </c>
      <c r="AV128" s="13" t="s">
        <v>78</v>
      </c>
      <c r="AW128" s="13" t="s">
        <v>31</v>
      </c>
      <c r="AX128" s="13" t="s">
        <v>69</v>
      </c>
      <c r="AY128" s="239" t="s">
        <v>206</v>
      </c>
    </row>
    <row r="129" s="15" customFormat="1">
      <c r="A129" s="15"/>
      <c r="B129" s="261"/>
      <c r="C129" s="262"/>
      <c r="D129" s="230" t="s">
        <v>219</v>
      </c>
      <c r="E129" s="263" t="s">
        <v>19</v>
      </c>
      <c r="F129" s="264" t="s">
        <v>312</v>
      </c>
      <c r="G129" s="262"/>
      <c r="H129" s="265">
        <v>19.494</v>
      </c>
      <c r="I129" s="266"/>
      <c r="J129" s="262"/>
      <c r="K129" s="262"/>
      <c r="L129" s="267"/>
      <c r="M129" s="280"/>
      <c r="N129" s="281"/>
      <c r="O129" s="281"/>
      <c r="P129" s="281"/>
      <c r="Q129" s="281"/>
      <c r="R129" s="281"/>
      <c r="S129" s="281"/>
      <c r="T129" s="282"/>
      <c r="U129" s="15"/>
      <c r="V129" s="15"/>
      <c r="W129" s="15"/>
      <c r="X129" s="15"/>
      <c r="Y129" s="15"/>
      <c r="Z129" s="15"/>
      <c r="AA129" s="15"/>
      <c r="AB129" s="15"/>
      <c r="AC129" s="15"/>
      <c r="AD129" s="15"/>
      <c r="AE129" s="15"/>
      <c r="AT129" s="271" t="s">
        <v>219</v>
      </c>
      <c r="AU129" s="271" t="s">
        <v>69</v>
      </c>
      <c r="AV129" s="15" t="s">
        <v>213</v>
      </c>
      <c r="AW129" s="15" t="s">
        <v>31</v>
      </c>
      <c r="AX129" s="15" t="s">
        <v>76</v>
      </c>
      <c r="AY129" s="271" t="s">
        <v>206</v>
      </c>
    </row>
    <row r="130" s="2" customFormat="1" ht="6.96" customHeight="1">
      <c r="A130" s="39"/>
      <c r="B130" s="60"/>
      <c r="C130" s="61"/>
      <c r="D130" s="61"/>
      <c r="E130" s="61"/>
      <c r="F130" s="61"/>
      <c r="G130" s="61"/>
      <c r="H130" s="61"/>
      <c r="I130" s="61"/>
      <c r="J130" s="61"/>
      <c r="K130" s="61"/>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yOcOUAJgoXj/u7Eb666qnr7evX/LhZft9RJp6+lzq0qUtXIok7559sDu51ZkumaTyrTSQ5WSYkDMGgO11mQukw==" hashValue="fvKrYIdMmyinwCFiE7ZE5hKLCSYIRJ6lh7L9n0dzK9GDpKKpWGevPisZaNAdZ6ZXwaB6axYbHZTpJhh0pEswMg==" algorithmName="SHA-512" password="CC35"/>
  <autoFilter ref="C84:K12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83</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184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ROUND((SUM(BE87:BE146)),  2)</f>
        <v>0</v>
      </c>
      <c r="G35" s="39"/>
      <c r="H35" s="39"/>
      <c r="I35" s="158">
        <v>0.20999999999999999</v>
      </c>
      <c r="J35" s="157">
        <f>ROUND(((SUM(BE87:BE146))*I35),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ROUND((SUM(BF87:BF146)),  2)</f>
        <v>0</v>
      </c>
      <c r="G36" s="39"/>
      <c r="H36" s="39"/>
      <c r="I36" s="158">
        <v>0.14999999999999999</v>
      </c>
      <c r="J36" s="157">
        <f>ROUND(((SUM(BF87:BF146))*I36),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ROUND((SUM(BG87:BG146)),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ROUND((SUM(BH87:BH146)),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ROUND((SUM(BI87:BI146)),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01.01 - SO 01.01 - km 385,266 – 385,506</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188</v>
      </c>
    </row>
    <row r="64" s="9" customFormat="1" ht="24.96" customHeight="1">
      <c r="A64" s="9"/>
      <c r="B64" s="175"/>
      <c r="C64" s="176"/>
      <c r="D64" s="177" t="s">
        <v>189</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190</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191</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26.25" customHeight="1">
      <c r="A75" s="39"/>
      <c r="B75" s="40"/>
      <c r="C75" s="41"/>
      <c r="D75" s="41"/>
      <c r="E75" s="170" t="str">
        <f>E7</f>
        <v>Souvislá výměna kolejnic v obvodu Správy tratí Ústí nad Labem pro r. 2022</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181</v>
      </c>
      <c r="D76" s="23"/>
      <c r="E76" s="23"/>
      <c r="F76" s="23"/>
      <c r="G76" s="23"/>
      <c r="H76" s="23"/>
      <c r="I76" s="23"/>
      <c r="J76" s="23"/>
      <c r="K76" s="23"/>
      <c r="L76" s="21"/>
    </row>
    <row r="77" s="2" customFormat="1" ht="16.5" customHeight="1">
      <c r="A77" s="39"/>
      <c r="B77" s="40"/>
      <c r="C77" s="41"/>
      <c r="D77" s="41"/>
      <c r="E77" s="170" t="s">
        <v>182</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183</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01.01 - SO 01.01 - km 385,266 – 385,506</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3" t="str">
        <f>IF(J14="","",J14)</f>
        <v>2. 11. 2021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 xml:space="preserve"> </v>
      </c>
      <c r="G83" s="41"/>
      <c r="H83" s="41"/>
      <c r="I83" s="33" t="s">
        <v>30</v>
      </c>
      <c r="J83" s="37" t="str">
        <f>E23</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IF(E20="","",E20)</f>
        <v>Vyplň údaj</v>
      </c>
      <c r="G84" s="41"/>
      <c r="H84" s="41"/>
      <c r="I84" s="33" t="s">
        <v>32</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192</v>
      </c>
      <c r="D86" s="189" t="s">
        <v>54</v>
      </c>
      <c r="E86" s="189" t="s">
        <v>50</v>
      </c>
      <c r="F86" s="189" t="s">
        <v>51</v>
      </c>
      <c r="G86" s="189" t="s">
        <v>193</v>
      </c>
      <c r="H86" s="189" t="s">
        <v>194</v>
      </c>
      <c r="I86" s="189" t="s">
        <v>195</v>
      </c>
      <c r="J86" s="190" t="s">
        <v>187</v>
      </c>
      <c r="K86" s="191" t="s">
        <v>196</v>
      </c>
      <c r="L86" s="192"/>
      <c r="M86" s="93" t="s">
        <v>19</v>
      </c>
      <c r="N86" s="94" t="s">
        <v>39</v>
      </c>
      <c r="O86" s="94" t="s">
        <v>197</v>
      </c>
      <c r="P86" s="94" t="s">
        <v>198</v>
      </c>
      <c r="Q86" s="94" t="s">
        <v>199</v>
      </c>
      <c r="R86" s="94" t="s">
        <v>200</v>
      </c>
      <c r="S86" s="94" t="s">
        <v>201</v>
      </c>
      <c r="T86" s="95" t="s">
        <v>202</v>
      </c>
      <c r="U86" s="186"/>
      <c r="V86" s="186"/>
      <c r="W86" s="186"/>
      <c r="X86" s="186"/>
      <c r="Y86" s="186"/>
      <c r="Z86" s="186"/>
      <c r="AA86" s="186"/>
      <c r="AB86" s="186"/>
      <c r="AC86" s="186"/>
      <c r="AD86" s="186"/>
      <c r="AE86" s="186"/>
    </row>
    <row r="87" s="2" customFormat="1" ht="22.8" customHeight="1">
      <c r="A87" s="39"/>
      <c r="B87" s="40"/>
      <c r="C87" s="100" t="s">
        <v>203</v>
      </c>
      <c r="D87" s="41"/>
      <c r="E87" s="41"/>
      <c r="F87" s="41"/>
      <c r="G87" s="41"/>
      <c r="H87" s="41"/>
      <c r="I87" s="41"/>
      <c r="J87" s="193">
        <f>BK87</f>
        <v>0</v>
      </c>
      <c r="K87" s="41"/>
      <c r="L87" s="45"/>
      <c r="M87" s="96"/>
      <c r="N87" s="194"/>
      <c r="O87" s="97"/>
      <c r="P87" s="195">
        <f>P88</f>
        <v>0</v>
      </c>
      <c r="Q87" s="97"/>
      <c r="R87" s="195">
        <f>R88</f>
        <v>1.1412100000000001</v>
      </c>
      <c r="S87" s="97"/>
      <c r="T87" s="196">
        <f>T88</f>
        <v>0</v>
      </c>
      <c r="U87" s="39"/>
      <c r="V87" s="39"/>
      <c r="W87" s="39"/>
      <c r="X87" s="39"/>
      <c r="Y87" s="39"/>
      <c r="Z87" s="39"/>
      <c r="AA87" s="39"/>
      <c r="AB87" s="39"/>
      <c r="AC87" s="39"/>
      <c r="AD87" s="39"/>
      <c r="AE87" s="39"/>
      <c r="AT87" s="18" t="s">
        <v>68</v>
      </c>
      <c r="AU87" s="18" t="s">
        <v>188</v>
      </c>
      <c r="BK87" s="197">
        <f>BK88</f>
        <v>0</v>
      </c>
    </row>
    <row r="88" s="12" customFormat="1" ht="25.92" customHeight="1">
      <c r="A88" s="12"/>
      <c r="B88" s="198"/>
      <c r="C88" s="199"/>
      <c r="D88" s="200" t="s">
        <v>68</v>
      </c>
      <c r="E88" s="201" t="s">
        <v>204</v>
      </c>
      <c r="F88" s="201" t="s">
        <v>205</v>
      </c>
      <c r="G88" s="199"/>
      <c r="H88" s="199"/>
      <c r="I88" s="202"/>
      <c r="J88" s="203">
        <f>BK88</f>
        <v>0</v>
      </c>
      <c r="K88" s="199"/>
      <c r="L88" s="204"/>
      <c r="M88" s="205"/>
      <c r="N88" s="206"/>
      <c r="O88" s="206"/>
      <c r="P88" s="207">
        <f>P89</f>
        <v>0</v>
      </c>
      <c r="Q88" s="206"/>
      <c r="R88" s="207">
        <f>R89</f>
        <v>1.1412100000000001</v>
      </c>
      <c r="S88" s="206"/>
      <c r="T88" s="208">
        <f>T89</f>
        <v>0</v>
      </c>
      <c r="U88" s="12"/>
      <c r="V88" s="12"/>
      <c r="W88" s="12"/>
      <c r="X88" s="12"/>
      <c r="Y88" s="12"/>
      <c r="Z88" s="12"/>
      <c r="AA88" s="12"/>
      <c r="AB88" s="12"/>
      <c r="AC88" s="12"/>
      <c r="AD88" s="12"/>
      <c r="AE88" s="12"/>
      <c r="AR88" s="209" t="s">
        <v>76</v>
      </c>
      <c r="AT88" s="210" t="s">
        <v>68</v>
      </c>
      <c r="AU88" s="210" t="s">
        <v>69</v>
      </c>
      <c r="AY88" s="209" t="s">
        <v>206</v>
      </c>
      <c r="BK88" s="211">
        <f>BK89</f>
        <v>0</v>
      </c>
    </row>
    <row r="89" s="12" customFormat="1" ht="22.8" customHeight="1">
      <c r="A89" s="12"/>
      <c r="B89" s="198"/>
      <c r="C89" s="199"/>
      <c r="D89" s="200" t="s">
        <v>68</v>
      </c>
      <c r="E89" s="212" t="s">
        <v>207</v>
      </c>
      <c r="F89" s="212" t="s">
        <v>208</v>
      </c>
      <c r="G89" s="199"/>
      <c r="H89" s="199"/>
      <c r="I89" s="202"/>
      <c r="J89" s="213">
        <f>BK89</f>
        <v>0</v>
      </c>
      <c r="K89" s="199"/>
      <c r="L89" s="204"/>
      <c r="M89" s="205"/>
      <c r="N89" s="206"/>
      <c r="O89" s="206"/>
      <c r="P89" s="207">
        <f>SUM(P90:P146)</f>
        <v>0</v>
      </c>
      <c r="Q89" s="206"/>
      <c r="R89" s="207">
        <f>SUM(R90:R146)</f>
        <v>1.1412100000000001</v>
      </c>
      <c r="S89" s="206"/>
      <c r="T89" s="208">
        <f>SUM(T90:T146)</f>
        <v>0</v>
      </c>
      <c r="U89" s="12"/>
      <c r="V89" s="12"/>
      <c r="W89" s="12"/>
      <c r="X89" s="12"/>
      <c r="Y89" s="12"/>
      <c r="Z89" s="12"/>
      <c r="AA89" s="12"/>
      <c r="AB89" s="12"/>
      <c r="AC89" s="12"/>
      <c r="AD89" s="12"/>
      <c r="AE89" s="12"/>
      <c r="AR89" s="209" t="s">
        <v>76</v>
      </c>
      <c r="AT89" s="210" t="s">
        <v>68</v>
      </c>
      <c r="AU89" s="210" t="s">
        <v>76</v>
      </c>
      <c r="AY89" s="209" t="s">
        <v>206</v>
      </c>
      <c r="BK89" s="211">
        <f>SUM(BK90:BK146)</f>
        <v>0</v>
      </c>
    </row>
    <row r="90" s="2" customFormat="1" ht="49.05" customHeight="1">
      <c r="A90" s="39"/>
      <c r="B90" s="40"/>
      <c r="C90" s="214" t="s">
        <v>76</v>
      </c>
      <c r="D90" s="214" t="s">
        <v>209</v>
      </c>
      <c r="E90" s="215" t="s">
        <v>210</v>
      </c>
      <c r="F90" s="216" t="s">
        <v>211</v>
      </c>
      <c r="G90" s="217" t="s">
        <v>212</v>
      </c>
      <c r="H90" s="218">
        <v>20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78</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214</v>
      </c>
    </row>
    <row r="91" s="2" customFormat="1" ht="114.9" customHeight="1">
      <c r="A91" s="39"/>
      <c r="B91" s="40"/>
      <c r="C91" s="214" t="s">
        <v>78</v>
      </c>
      <c r="D91" s="214" t="s">
        <v>209</v>
      </c>
      <c r="E91" s="215" t="s">
        <v>215</v>
      </c>
      <c r="F91" s="216" t="s">
        <v>216</v>
      </c>
      <c r="G91" s="217" t="s">
        <v>217</v>
      </c>
      <c r="H91" s="218">
        <v>480</v>
      </c>
      <c r="I91" s="219"/>
      <c r="J91" s="220">
        <f>ROUND(I91*H91,2)</f>
        <v>0</v>
      </c>
      <c r="K91" s="221"/>
      <c r="L91" s="45"/>
      <c r="M91" s="222" t="s">
        <v>19</v>
      </c>
      <c r="N91" s="223" t="s">
        <v>40</v>
      </c>
      <c r="O91" s="85"/>
      <c r="P91" s="224">
        <f>O91*H91</f>
        <v>0</v>
      </c>
      <c r="Q91" s="224">
        <v>0</v>
      </c>
      <c r="R91" s="224">
        <f>Q91*H91</f>
        <v>0</v>
      </c>
      <c r="S91" s="224">
        <v>0</v>
      </c>
      <c r="T91" s="225">
        <f>S91*H91</f>
        <v>0</v>
      </c>
      <c r="U91" s="39"/>
      <c r="V91" s="39"/>
      <c r="W91" s="39"/>
      <c r="X91" s="39"/>
      <c r="Y91" s="39"/>
      <c r="Z91" s="39"/>
      <c r="AA91" s="39"/>
      <c r="AB91" s="39"/>
      <c r="AC91" s="39"/>
      <c r="AD91" s="39"/>
      <c r="AE91" s="39"/>
      <c r="AR91" s="226" t="s">
        <v>213</v>
      </c>
      <c r="AT91" s="226" t="s">
        <v>209</v>
      </c>
      <c r="AU91" s="226" t="s">
        <v>78</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218</v>
      </c>
    </row>
    <row r="92" s="13" customFormat="1">
      <c r="A92" s="13"/>
      <c r="B92" s="228"/>
      <c r="C92" s="229"/>
      <c r="D92" s="230" t="s">
        <v>219</v>
      </c>
      <c r="E92" s="231" t="s">
        <v>19</v>
      </c>
      <c r="F92" s="232" t="s">
        <v>220</v>
      </c>
      <c r="G92" s="229"/>
      <c r="H92" s="233">
        <v>480</v>
      </c>
      <c r="I92" s="234"/>
      <c r="J92" s="229"/>
      <c r="K92" s="229"/>
      <c r="L92" s="235"/>
      <c r="M92" s="236"/>
      <c r="N92" s="237"/>
      <c r="O92" s="237"/>
      <c r="P92" s="237"/>
      <c r="Q92" s="237"/>
      <c r="R92" s="237"/>
      <c r="S92" s="237"/>
      <c r="T92" s="238"/>
      <c r="U92" s="13"/>
      <c r="V92" s="13"/>
      <c r="W92" s="13"/>
      <c r="X92" s="13"/>
      <c r="Y92" s="13"/>
      <c r="Z92" s="13"/>
      <c r="AA92" s="13"/>
      <c r="AB92" s="13"/>
      <c r="AC92" s="13"/>
      <c r="AD92" s="13"/>
      <c r="AE92" s="13"/>
      <c r="AT92" s="239" t="s">
        <v>219</v>
      </c>
      <c r="AU92" s="239" t="s">
        <v>78</v>
      </c>
      <c r="AV92" s="13" t="s">
        <v>78</v>
      </c>
      <c r="AW92" s="13" t="s">
        <v>31</v>
      </c>
      <c r="AX92" s="13" t="s">
        <v>76</v>
      </c>
      <c r="AY92" s="239" t="s">
        <v>206</v>
      </c>
    </row>
    <row r="93" s="2" customFormat="1" ht="101.25" customHeight="1">
      <c r="A93" s="39"/>
      <c r="B93" s="40"/>
      <c r="C93" s="214" t="s">
        <v>221</v>
      </c>
      <c r="D93" s="214" t="s">
        <v>209</v>
      </c>
      <c r="E93" s="215" t="s">
        <v>222</v>
      </c>
      <c r="F93" s="216" t="s">
        <v>223</v>
      </c>
      <c r="G93" s="217" t="s">
        <v>217</v>
      </c>
      <c r="H93" s="218">
        <v>4</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78</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224</v>
      </c>
    </row>
    <row r="94" s="13" customFormat="1">
      <c r="A94" s="13"/>
      <c r="B94" s="228"/>
      <c r="C94" s="229"/>
      <c r="D94" s="230" t="s">
        <v>219</v>
      </c>
      <c r="E94" s="231" t="s">
        <v>19</v>
      </c>
      <c r="F94" s="232" t="s">
        <v>225</v>
      </c>
      <c r="G94" s="229"/>
      <c r="H94" s="233">
        <v>4</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78</v>
      </c>
      <c r="AV94" s="13" t="s">
        <v>78</v>
      </c>
      <c r="AW94" s="13" t="s">
        <v>31</v>
      </c>
      <c r="AX94" s="13" t="s">
        <v>76</v>
      </c>
      <c r="AY94" s="239" t="s">
        <v>206</v>
      </c>
    </row>
    <row r="95" s="2" customFormat="1" ht="24.15" customHeight="1">
      <c r="A95" s="39"/>
      <c r="B95" s="40"/>
      <c r="C95" s="240" t="s">
        <v>213</v>
      </c>
      <c r="D95" s="240" t="s">
        <v>226</v>
      </c>
      <c r="E95" s="241" t="s">
        <v>227</v>
      </c>
      <c r="F95" s="242" t="s">
        <v>228</v>
      </c>
      <c r="G95" s="243" t="s">
        <v>212</v>
      </c>
      <c r="H95" s="244">
        <v>1</v>
      </c>
      <c r="I95" s="245"/>
      <c r="J95" s="246">
        <f>ROUND(I95*H95,2)</f>
        <v>0</v>
      </c>
      <c r="K95" s="247"/>
      <c r="L95" s="248"/>
      <c r="M95" s="249" t="s">
        <v>19</v>
      </c>
      <c r="N95" s="250" t="s">
        <v>40</v>
      </c>
      <c r="O95" s="85"/>
      <c r="P95" s="224">
        <f>O95*H95</f>
        <v>0</v>
      </c>
      <c r="Q95" s="224">
        <v>0.28093000000000001</v>
      </c>
      <c r="R95" s="224">
        <f>Q95*H95</f>
        <v>0.28093000000000001</v>
      </c>
      <c r="S95" s="224">
        <v>0</v>
      </c>
      <c r="T95" s="225">
        <f>S95*H95</f>
        <v>0</v>
      </c>
      <c r="U95" s="39"/>
      <c r="V95" s="39"/>
      <c r="W95" s="39"/>
      <c r="X95" s="39"/>
      <c r="Y95" s="39"/>
      <c r="Z95" s="39"/>
      <c r="AA95" s="39"/>
      <c r="AB95" s="39"/>
      <c r="AC95" s="39"/>
      <c r="AD95" s="39"/>
      <c r="AE95" s="39"/>
      <c r="AR95" s="226" t="s">
        <v>229</v>
      </c>
      <c r="AT95" s="226" t="s">
        <v>226</v>
      </c>
      <c r="AU95" s="226" t="s">
        <v>78</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230</v>
      </c>
    </row>
    <row r="96" s="2" customFormat="1" ht="101.25" customHeight="1">
      <c r="A96" s="39"/>
      <c r="B96" s="40"/>
      <c r="C96" s="214" t="s">
        <v>207</v>
      </c>
      <c r="D96" s="214" t="s">
        <v>209</v>
      </c>
      <c r="E96" s="215" t="s">
        <v>231</v>
      </c>
      <c r="F96" s="216" t="s">
        <v>232</v>
      </c>
      <c r="G96" s="217" t="s">
        <v>217</v>
      </c>
      <c r="H96" s="218">
        <v>7</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78</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233</v>
      </c>
    </row>
    <row r="97" s="13" customFormat="1">
      <c r="A97" s="13"/>
      <c r="B97" s="228"/>
      <c r="C97" s="229"/>
      <c r="D97" s="230" t="s">
        <v>219</v>
      </c>
      <c r="E97" s="231" t="s">
        <v>19</v>
      </c>
      <c r="F97" s="232" t="s">
        <v>234</v>
      </c>
      <c r="G97" s="229"/>
      <c r="H97" s="233">
        <v>7</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219</v>
      </c>
      <c r="AU97" s="239" t="s">
        <v>78</v>
      </c>
      <c r="AV97" s="13" t="s">
        <v>78</v>
      </c>
      <c r="AW97" s="13" t="s">
        <v>31</v>
      </c>
      <c r="AX97" s="13" t="s">
        <v>76</v>
      </c>
      <c r="AY97" s="239" t="s">
        <v>206</v>
      </c>
    </row>
    <row r="98" s="2" customFormat="1" ht="24.15" customHeight="1">
      <c r="A98" s="39"/>
      <c r="B98" s="40"/>
      <c r="C98" s="240" t="s">
        <v>235</v>
      </c>
      <c r="D98" s="240" t="s">
        <v>226</v>
      </c>
      <c r="E98" s="241" t="s">
        <v>236</v>
      </c>
      <c r="F98" s="242" t="s">
        <v>237</v>
      </c>
      <c r="G98" s="243" t="s">
        <v>217</v>
      </c>
      <c r="H98" s="244">
        <v>7</v>
      </c>
      <c r="I98" s="245"/>
      <c r="J98" s="246">
        <f>ROUND(I98*H98,2)</f>
        <v>0</v>
      </c>
      <c r="K98" s="247"/>
      <c r="L98" s="248"/>
      <c r="M98" s="249" t="s">
        <v>19</v>
      </c>
      <c r="N98" s="250" t="s">
        <v>40</v>
      </c>
      <c r="O98" s="85"/>
      <c r="P98" s="224">
        <f>O98*H98</f>
        <v>0</v>
      </c>
      <c r="Q98" s="224">
        <v>0.064979999999999996</v>
      </c>
      <c r="R98" s="224">
        <f>Q98*H98</f>
        <v>0.45485999999999999</v>
      </c>
      <c r="S98" s="224">
        <v>0</v>
      </c>
      <c r="T98" s="225">
        <f>S98*H98</f>
        <v>0</v>
      </c>
      <c r="U98" s="39"/>
      <c r="V98" s="39"/>
      <c r="W98" s="39"/>
      <c r="X98" s="39"/>
      <c r="Y98" s="39"/>
      <c r="Z98" s="39"/>
      <c r="AA98" s="39"/>
      <c r="AB98" s="39"/>
      <c r="AC98" s="39"/>
      <c r="AD98" s="39"/>
      <c r="AE98" s="39"/>
      <c r="AR98" s="226" t="s">
        <v>229</v>
      </c>
      <c r="AT98" s="226" t="s">
        <v>226</v>
      </c>
      <c r="AU98" s="226" t="s">
        <v>78</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238</v>
      </c>
    </row>
    <row r="99" s="13" customFormat="1">
      <c r="A99" s="13"/>
      <c r="B99" s="228"/>
      <c r="C99" s="229"/>
      <c r="D99" s="230" t="s">
        <v>219</v>
      </c>
      <c r="E99" s="231" t="s">
        <v>19</v>
      </c>
      <c r="F99" s="232" t="s">
        <v>239</v>
      </c>
      <c r="G99" s="229"/>
      <c r="H99" s="233">
        <v>7</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78</v>
      </c>
      <c r="AV99" s="13" t="s">
        <v>78</v>
      </c>
      <c r="AW99" s="13" t="s">
        <v>31</v>
      </c>
      <c r="AX99" s="13" t="s">
        <v>76</v>
      </c>
      <c r="AY99" s="239" t="s">
        <v>206</v>
      </c>
    </row>
    <row r="100" s="2" customFormat="1" ht="66.75" customHeight="1">
      <c r="A100" s="39"/>
      <c r="B100" s="40"/>
      <c r="C100" s="214" t="s">
        <v>240</v>
      </c>
      <c r="D100" s="214" t="s">
        <v>209</v>
      </c>
      <c r="E100" s="215" t="s">
        <v>241</v>
      </c>
      <c r="F100" s="216" t="s">
        <v>242</v>
      </c>
      <c r="G100" s="217" t="s">
        <v>212</v>
      </c>
      <c r="H100" s="218">
        <v>888</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78</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243</v>
      </c>
    </row>
    <row r="101" s="2" customFormat="1" ht="21.75" customHeight="1">
      <c r="A101" s="39"/>
      <c r="B101" s="40"/>
      <c r="C101" s="240" t="s">
        <v>229</v>
      </c>
      <c r="D101" s="240" t="s">
        <v>226</v>
      </c>
      <c r="E101" s="241" t="s">
        <v>244</v>
      </c>
      <c r="F101" s="242" t="s">
        <v>245</v>
      </c>
      <c r="G101" s="243" t="s">
        <v>212</v>
      </c>
      <c r="H101" s="244">
        <v>888</v>
      </c>
      <c r="I101" s="245"/>
      <c r="J101" s="246">
        <f>ROUND(I101*H101,2)</f>
        <v>0</v>
      </c>
      <c r="K101" s="247"/>
      <c r="L101" s="248"/>
      <c r="M101" s="249" t="s">
        <v>19</v>
      </c>
      <c r="N101" s="250" t="s">
        <v>40</v>
      </c>
      <c r="O101" s="85"/>
      <c r="P101" s="224">
        <f>O101*H101</f>
        <v>0</v>
      </c>
      <c r="Q101" s="224">
        <v>0.00021000000000000001</v>
      </c>
      <c r="R101" s="224">
        <f>Q101*H101</f>
        <v>0.18648000000000001</v>
      </c>
      <c r="S101" s="224">
        <v>0</v>
      </c>
      <c r="T101" s="225">
        <f>S101*H101</f>
        <v>0</v>
      </c>
      <c r="U101" s="39"/>
      <c r="V101" s="39"/>
      <c r="W101" s="39"/>
      <c r="X101" s="39"/>
      <c r="Y101" s="39"/>
      <c r="Z101" s="39"/>
      <c r="AA101" s="39"/>
      <c r="AB101" s="39"/>
      <c r="AC101" s="39"/>
      <c r="AD101" s="39"/>
      <c r="AE101" s="39"/>
      <c r="AR101" s="226" t="s">
        <v>229</v>
      </c>
      <c r="AT101" s="226" t="s">
        <v>226</v>
      </c>
      <c r="AU101" s="226" t="s">
        <v>78</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246</v>
      </c>
    </row>
    <row r="102" s="2" customFormat="1" ht="78" customHeight="1">
      <c r="A102" s="39"/>
      <c r="B102" s="40"/>
      <c r="C102" s="214" t="s">
        <v>247</v>
      </c>
      <c r="D102" s="214" t="s">
        <v>209</v>
      </c>
      <c r="E102" s="215" t="s">
        <v>248</v>
      </c>
      <c r="F102" s="216" t="s">
        <v>249</v>
      </c>
      <c r="G102" s="217" t="s">
        <v>212</v>
      </c>
      <c r="H102" s="218">
        <v>178</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78</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250</v>
      </c>
    </row>
    <row r="103" s="2" customFormat="1" ht="24.15" customHeight="1">
      <c r="A103" s="39"/>
      <c r="B103" s="40"/>
      <c r="C103" s="240" t="s">
        <v>251</v>
      </c>
      <c r="D103" s="240" t="s">
        <v>226</v>
      </c>
      <c r="E103" s="241" t="s">
        <v>252</v>
      </c>
      <c r="F103" s="242" t="s">
        <v>253</v>
      </c>
      <c r="G103" s="243" t="s">
        <v>212</v>
      </c>
      <c r="H103" s="244">
        <v>178</v>
      </c>
      <c r="I103" s="245"/>
      <c r="J103" s="246">
        <f>ROUND(I103*H103,2)</f>
        <v>0</v>
      </c>
      <c r="K103" s="247"/>
      <c r="L103" s="248"/>
      <c r="M103" s="249" t="s">
        <v>19</v>
      </c>
      <c r="N103" s="250" t="s">
        <v>40</v>
      </c>
      <c r="O103" s="85"/>
      <c r="P103" s="224">
        <f>O103*H103</f>
        <v>0</v>
      </c>
      <c r="Q103" s="224">
        <v>0.00123</v>
      </c>
      <c r="R103" s="224">
        <f>Q103*H103</f>
        <v>0.21894</v>
      </c>
      <c r="S103" s="224">
        <v>0</v>
      </c>
      <c r="T103" s="225">
        <f>S103*H103</f>
        <v>0</v>
      </c>
      <c r="U103" s="39"/>
      <c r="V103" s="39"/>
      <c r="W103" s="39"/>
      <c r="X103" s="39"/>
      <c r="Y103" s="39"/>
      <c r="Z103" s="39"/>
      <c r="AA103" s="39"/>
      <c r="AB103" s="39"/>
      <c r="AC103" s="39"/>
      <c r="AD103" s="39"/>
      <c r="AE103" s="39"/>
      <c r="AR103" s="226" t="s">
        <v>229</v>
      </c>
      <c r="AT103" s="226" t="s">
        <v>226</v>
      </c>
      <c r="AU103" s="226" t="s">
        <v>78</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254</v>
      </c>
    </row>
    <row r="104" s="2" customFormat="1" ht="114.9" customHeight="1">
      <c r="A104" s="39"/>
      <c r="B104" s="40"/>
      <c r="C104" s="214" t="s">
        <v>255</v>
      </c>
      <c r="D104" s="214" t="s">
        <v>209</v>
      </c>
      <c r="E104" s="215" t="s">
        <v>256</v>
      </c>
      <c r="F104" s="216" t="s">
        <v>257</v>
      </c>
      <c r="G104" s="217" t="s">
        <v>258</v>
      </c>
      <c r="H104" s="218">
        <v>6</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78</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259</v>
      </c>
    </row>
    <row r="105" s="2" customFormat="1" ht="142.2" customHeight="1">
      <c r="A105" s="39"/>
      <c r="B105" s="40"/>
      <c r="C105" s="214" t="s">
        <v>260</v>
      </c>
      <c r="D105" s="214" t="s">
        <v>209</v>
      </c>
      <c r="E105" s="215" t="s">
        <v>261</v>
      </c>
      <c r="F105" s="216" t="s">
        <v>262</v>
      </c>
      <c r="G105" s="217" t="s">
        <v>258</v>
      </c>
      <c r="H105" s="218">
        <v>2</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78</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263</v>
      </c>
    </row>
    <row r="106" s="2" customFormat="1" ht="114.9" customHeight="1">
      <c r="A106" s="39"/>
      <c r="B106" s="40"/>
      <c r="C106" s="214" t="s">
        <v>264</v>
      </c>
      <c r="D106" s="214" t="s">
        <v>209</v>
      </c>
      <c r="E106" s="215" t="s">
        <v>265</v>
      </c>
      <c r="F106" s="216" t="s">
        <v>266</v>
      </c>
      <c r="G106" s="217" t="s">
        <v>258</v>
      </c>
      <c r="H106" s="218">
        <v>2</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78</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267</v>
      </c>
    </row>
    <row r="107" s="2" customFormat="1" ht="101.25" customHeight="1">
      <c r="A107" s="39"/>
      <c r="B107" s="40"/>
      <c r="C107" s="214" t="s">
        <v>268</v>
      </c>
      <c r="D107" s="214" t="s">
        <v>209</v>
      </c>
      <c r="E107" s="215" t="s">
        <v>269</v>
      </c>
      <c r="F107" s="216" t="s">
        <v>270</v>
      </c>
      <c r="G107" s="217" t="s">
        <v>217</v>
      </c>
      <c r="H107" s="218">
        <v>680</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78</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271</v>
      </c>
    </row>
    <row r="108" s="13" customFormat="1">
      <c r="A108" s="13"/>
      <c r="B108" s="228"/>
      <c r="C108" s="229"/>
      <c r="D108" s="230" t="s">
        <v>219</v>
      </c>
      <c r="E108" s="231" t="s">
        <v>19</v>
      </c>
      <c r="F108" s="232" t="s">
        <v>272</v>
      </c>
      <c r="G108" s="229"/>
      <c r="H108" s="233">
        <v>680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78</v>
      </c>
      <c r="AV108" s="13" t="s">
        <v>78</v>
      </c>
      <c r="AW108" s="13" t="s">
        <v>31</v>
      </c>
      <c r="AX108" s="13" t="s">
        <v>76</v>
      </c>
      <c r="AY108" s="239" t="s">
        <v>206</v>
      </c>
    </row>
    <row r="109" s="2" customFormat="1" ht="90" customHeight="1">
      <c r="A109" s="39"/>
      <c r="B109" s="40"/>
      <c r="C109" s="214" t="s">
        <v>8</v>
      </c>
      <c r="D109" s="214" t="s">
        <v>209</v>
      </c>
      <c r="E109" s="215" t="s">
        <v>273</v>
      </c>
      <c r="F109" s="216" t="s">
        <v>274</v>
      </c>
      <c r="G109" s="217" t="s">
        <v>258</v>
      </c>
      <c r="H109" s="218">
        <v>2</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78</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275</v>
      </c>
    </row>
    <row r="110" s="2" customFormat="1" ht="16.5" customHeight="1">
      <c r="A110" s="39"/>
      <c r="B110" s="40"/>
      <c r="C110" s="214" t="s">
        <v>276</v>
      </c>
      <c r="D110" s="214" t="s">
        <v>209</v>
      </c>
      <c r="E110" s="215" t="s">
        <v>277</v>
      </c>
      <c r="F110" s="216" t="s">
        <v>278</v>
      </c>
      <c r="G110" s="217" t="s">
        <v>212</v>
      </c>
      <c r="H110" s="218">
        <v>1</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78</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279</v>
      </c>
    </row>
    <row r="111" s="13" customFormat="1">
      <c r="A111" s="13"/>
      <c r="B111" s="228"/>
      <c r="C111" s="229"/>
      <c r="D111" s="230" t="s">
        <v>219</v>
      </c>
      <c r="E111" s="231" t="s">
        <v>19</v>
      </c>
      <c r="F111" s="232" t="s">
        <v>280</v>
      </c>
      <c r="G111" s="229"/>
      <c r="H111" s="233">
        <v>1</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78</v>
      </c>
      <c r="AV111" s="13" t="s">
        <v>78</v>
      </c>
      <c r="AW111" s="13" t="s">
        <v>31</v>
      </c>
      <c r="AX111" s="13" t="s">
        <v>76</v>
      </c>
      <c r="AY111" s="239" t="s">
        <v>206</v>
      </c>
    </row>
    <row r="112" s="2" customFormat="1" ht="24.15" customHeight="1">
      <c r="A112" s="39"/>
      <c r="B112" s="40"/>
      <c r="C112" s="214" t="s">
        <v>281</v>
      </c>
      <c r="D112" s="214" t="s">
        <v>209</v>
      </c>
      <c r="E112" s="215" t="s">
        <v>282</v>
      </c>
      <c r="F112" s="216" t="s">
        <v>283</v>
      </c>
      <c r="G112" s="217" t="s">
        <v>212</v>
      </c>
      <c r="H112" s="218">
        <v>1</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78</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284</v>
      </c>
    </row>
    <row r="113" s="13" customFormat="1">
      <c r="A113" s="13"/>
      <c r="B113" s="228"/>
      <c r="C113" s="229"/>
      <c r="D113" s="230" t="s">
        <v>219</v>
      </c>
      <c r="E113" s="231" t="s">
        <v>19</v>
      </c>
      <c r="F113" s="232" t="s">
        <v>280</v>
      </c>
      <c r="G113" s="229"/>
      <c r="H113" s="233">
        <v>1</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78</v>
      </c>
      <c r="AV113" s="13" t="s">
        <v>78</v>
      </c>
      <c r="AW113" s="13" t="s">
        <v>31</v>
      </c>
      <c r="AX113" s="13" t="s">
        <v>76</v>
      </c>
      <c r="AY113" s="239" t="s">
        <v>206</v>
      </c>
    </row>
    <row r="114" s="2" customFormat="1" ht="49.05" customHeight="1">
      <c r="A114" s="39"/>
      <c r="B114" s="40"/>
      <c r="C114" s="214" t="s">
        <v>285</v>
      </c>
      <c r="D114" s="214" t="s">
        <v>209</v>
      </c>
      <c r="E114" s="215" t="s">
        <v>286</v>
      </c>
      <c r="F114" s="216" t="s">
        <v>287</v>
      </c>
      <c r="G114" s="217" t="s">
        <v>212</v>
      </c>
      <c r="H114" s="218">
        <v>4</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78</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288</v>
      </c>
    </row>
    <row r="115" s="13" customFormat="1">
      <c r="A115" s="13"/>
      <c r="B115" s="228"/>
      <c r="C115" s="229"/>
      <c r="D115" s="230" t="s">
        <v>219</v>
      </c>
      <c r="E115" s="231" t="s">
        <v>19</v>
      </c>
      <c r="F115" s="232" t="s">
        <v>289</v>
      </c>
      <c r="G115" s="229"/>
      <c r="H115" s="233">
        <v>4</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78</v>
      </c>
      <c r="AV115" s="13" t="s">
        <v>78</v>
      </c>
      <c r="AW115" s="13" t="s">
        <v>31</v>
      </c>
      <c r="AX115" s="13" t="s">
        <v>76</v>
      </c>
      <c r="AY115" s="239" t="s">
        <v>206</v>
      </c>
    </row>
    <row r="116" s="2" customFormat="1" ht="49.05" customHeight="1">
      <c r="A116" s="39"/>
      <c r="B116" s="40"/>
      <c r="C116" s="214" t="s">
        <v>290</v>
      </c>
      <c r="D116" s="214" t="s">
        <v>209</v>
      </c>
      <c r="E116" s="215" t="s">
        <v>291</v>
      </c>
      <c r="F116" s="216" t="s">
        <v>292</v>
      </c>
      <c r="G116" s="217" t="s">
        <v>212</v>
      </c>
      <c r="H116" s="218">
        <v>48</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78</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293</v>
      </c>
    </row>
    <row r="117" s="2" customFormat="1" ht="24.15" customHeight="1">
      <c r="A117" s="39"/>
      <c r="B117" s="40"/>
      <c r="C117" s="214" t="s">
        <v>294</v>
      </c>
      <c r="D117" s="214" t="s">
        <v>209</v>
      </c>
      <c r="E117" s="215" t="s">
        <v>295</v>
      </c>
      <c r="F117" s="216" t="s">
        <v>296</v>
      </c>
      <c r="G117" s="217" t="s">
        <v>297</v>
      </c>
      <c r="H117" s="218">
        <v>0.68999999999999995</v>
      </c>
      <c r="I117" s="219"/>
      <c r="J117" s="220">
        <f>ROUND(I117*H117,2)</f>
        <v>0</v>
      </c>
      <c r="K117" s="221"/>
      <c r="L117" s="45"/>
      <c r="M117" s="222" t="s">
        <v>19</v>
      </c>
      <c r="N117" s="223" t="s">
        <v>40</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213</v>
      </c>
      <c r="AT117" s="226" t="s">
        <v>209</v>
      </c>
      <c r="AU117" s="226" t="s">
        <v>78</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298</v>
      </c>
    </row>
    <row r="118" s="13" customFormat="1">
      <c r="A118" s="13"/>
      <c r="B118" s="228"/>
      <c r="C118" s="229"/>
      <c r="D118" s="230" t="s">
        <v>219</v>
      </c>
      <c r="E118" s="231" t="s">
        <v>19</v>
      </c>
      <c r="F118" s="232" t="s">
        <v>299</v>
      </c>
      <c r="G118" s="229"/>
      <c r="H118" s="233">
        <v>0.68999999999999995</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78</v>
      </c>
      <c r="AV118" s="13" t="s">
        <v>78</v>
      </c>
      <c r="AW118" s="13" t="s">
        <v>31</v>
      </c>
      <c r="AX118" s="13" t="s">
        <v>76</v>
      </c>
      <c r="AY118" s="239" t="s">
        <v>206</v>
      </c>
    </row>
    <row r="119" s="2" customFormat="1" ht="44.25" customHeight="1">
      <c r="A119" s="39"/>
      <c r="B119" s="40"/>
      <c r="C119" s="214" t="s">
        <v>7</v>
      </c>
      <c r="D119" s="214" t="s">
        <v>209</v>
      </c>
      <c r="E119" s="215" t="s">
        <v>300</v>
      </c>
      <c r="F119" s="216" t="s">
        <v>301</v>
      </c>
      <c r="G119" s="217" t="s">
        <v>302</v>
      </c>
      <c r="H119" s="218">
        <v>14.481999999999999</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78</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303</v>
      </c>
    </row>
    <row r="120" s="14" customFormat="1">
      <c r="A120" s="14"/>
      <c r="B120" s="251"/>
      <c r="C120" s="252"/>
      <c r="D120" s="230" t="s">
        <v>219</v>
      </c>
      <c r="E120" s="253" t="s">
        <v>19</v>
      </c>
      <c r="F120" s="254" t="s">
        <v>304</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78</v>
      </c>
      <c r="AV120" s="14" t="s">
        <v>76</v>
      </c>
      <c r="AW120" s="14" t="s">
        <v>31</v>
      </c>
      <c r="AX120" s="14" t="s">
        <v>69</v>
      </c>
      <c r="AY120" s="260" t="s">
        <v>206</v>
      </c>
    </row>
    <row r="121" s="13" customFormat="1">
      <c r="A121" s="13"/>
      <c r="B121" s="228"/>
      <c r="C121" s="229"/>
      <c r="D121" s="230" t="s">
        <v>219</v>
      </c>
      <c r="E121" s="231" t="s">
        <v>19</v>
      </c>
      <c r="F121" s="232" t="s">
        <v>305</v>
      </c>
      <c r="G121" s="229"/>
      <c r="H121" s="233">
        <v>14.481999999999999</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78</v>
      </c>
      <c r="AV121" s="13" t="s">
        <v>78</v>
      </c>
      <c r="AW121" s="13" t="s">
        <v>31</v>
      </c>
      <c r="AX121" s="13" t="s">
        <v>76</v>
      </c>
      <c r="AY121" s="239" t="s">
        <v>206</v>
      </c>
    </row>
    <row r="122" s="2" customFormat="1" ht="90" customHeight="1">
      <c r="A122" s="39"/>
      <c r="B122" s="40"/>
      <c r="C122" s="214" t="s">
        <v>306</v>
      </c>
      <c r="D122" s="214" t="s">
        <v>209</v>
      </c>
      <c r="E122" s="215" t="s">
        <v>307</v>
      </c>
      <c r="F122" s="216" t="s">
        <v>308</v>
      </c>
      <c r="G122" s="217" t="s">
        <v>302</v>
      </c>
      <c r="H122" s="218">
        <v>30.077000000000002</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78</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309</v>
      </c>
    </row>
    <row r="123" s="14" customFormat="1">
      <c r="A123" s="14"/>
      <c r="B123" s="251"/>
      <c r="C123" s="252"/>
      <c r="D123" s="230" t="s">
        <v>219</v>
      </c>
      <c r="E123" s="253" t="s">
        <v>19</v>
      </c>
      <c r="F123" s="254" t="s">
        <v>304</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78</v>
      </c>
      <c r="AV123" s="14" t="s">
        <v>76</v>
      </c>
      <c r="AW123" s="14" t="s">
        <v>31</v>
      </c>
      <c r="AX123" s="14" t="s">
        <v>69</v>
      </c>
      <c r="AY123" s="260" t="s">
        <v>206</v>
      </c>
    </row>
    <row r="124" s="13" customFormat="1">
      <c r="A124" s="13"/>
      <c r="B124" s="228"/>
      <c r="C124" s="229"/>
      <c r="D124" s="230" t="s">
        <v>219</v>
      </c>
      <c r="E124" s="231" t="s">
        <v>19</v>
      </c>
      <c r="F124" s="232" t="s">
        <v>305</v>
      </c>
      <c r="G124" s="229"/>
      <c r="H124" s="233">
        <v>14.481999999999999</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78</v>
      </c>
      <c r="AV124" s="13" t="s">
        <v>78</v>
      </c>
      <c r="AW124" s="13" t="s">
        <v>31</v>
      </c>
      <c r="AX124" s="13" t="s">
        <v>69</v>
      </c>
      <c r="AY124" s="239" t="s">
        <v>206</v>
      </c>
    </row>
    <row r="125" s="14" customFormat="1">
      <c r="A125" s="14"/>
      <c r="B125" s="251"/>
      <c r="C125" s="252"/>
      <c r="D125" s="230" t="s">
        <v>219</v>
      </c>
      <c r="E125" s="253" t="s">
        <v>19</v>
      </c>
      <c r="F125" s="254" t="s">
        <v>310</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78</v>
      </c>
      <c r="AV125" s="14" t="s">
        <v>76</v>
      </c>
      <c r="AW125" s="14" t="s">
        <v>31</v>
      </c>
      <c r="AX125" s="14" t="s">
        <v>69</v>
      </c>
      <c r="AY125" s="260" t="s">
        <v>206</v>
      </c>
    </row>
    <row r="126" s="13" customFormat="1">
      <c r="A126" s="13"/>
      <c r="B126" s="228"/>
      <c r="C126" s="229"/>
      <c r="D126" s="230" t="s">
        <v>219</v>
      </c>
      <c r="E126" s="231" t="s">
        <v>19</v>
      </c>
      <c r="F126" s="232" t="s">
        <v>311</v>
      </c>
      <c r="G126" s="229"/>
      <c r="H126" s="233">
        <v>15.595000000000001</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78</v>
      </c>
      <c r="AV126" s="13" t="s">
        <v>78</v>
      </c>
      <c r="AW126" s="13" t="s">
        <v>31</v>
      </c>
      <c r="AX126" s="13" t="s">
        <v>69</v>
      </c>
      <c r="AY126" s="239" t="s">
        <v>206</v>
      </c>
    </row>
    <row r="127" s="15" customFormat="1">
      <c r="A127" s="15"/>
      <c r="B127" s="261"/>
      <c r="C127" s="262"/>
      <c r="D127" s="230" t="s">
        <v>219</v>
      </c>
      <c r="E127" s="263" t="s">
        <v>19</v>
      </c>
      <c r="F127" s="264" t="s">
        <v>312</v>
      </c>
      <c r="G127" s="262"/>
      <c r="H127" s="265">
        <v>30.077000000000002</v>
      </c>
      <c r="I127" s="266"/>
      <c r="J127" s="262"/>
      <c r="K127" s="262"/>
      <c r="L127" s="267"/>
      <c r="M127" s="268"/>
      <c r="N127" s="269"/>
      <c r="O127" s="269"/>
      <c r="P127" s="269"/>
      <c r="Q127" s="269"/>
      <c r="R127" s="269"/>
      <c r="S127" s="269"/>
      <c r="T127" s="270"/>
      <c r="U127" s="15"/>
      <c r="V127" s="15"/>
      <c r="W127" s="15"/>
      <c r="X127" s="15"/>
      <c r="Y127" s="15"/>
      <c r="Z127" s="15"/>
      <c r="AA127" s="15"/>
      <c r="AB127" s="15"/>
      <c r="AC127" s="15"/>
      <c r="AD127" s="15"/>
      <c r="AE127" s="15"/>
      <c r="AT127" s="271" t="s">
        <v>219</v>
      </c>
      <c r="AU127" s="271" t="s">
        <v>78</v>
      </c>
      <c r="AV127" s="15" t="s">
        <v>213</v>
      </c>
      <c r="AW127" s="15" t="s">
        <v>31</v>
      </c>
      <c r="AX127" s="15" t="s">
        <v>76</v>
      </c>
      <c r="AY127" s="271" t="s">
        <v>206</v>
      </c>
    </row>
    <row r="128" s="2" customFormat="1" ht="142.2" customHeight="1">
      <c r="A128" s="39"/>
      <c r="B128" s="40"/>
      <c r="C128" s="214" t="s">
        <v>313</v>
      </c>
      <c r="D128" s="214" t="s">
        <v>209</v>
      </c>
      <c r="E128" s="215" t="s">
        <v>314</v>
      </c>
      <c r="F128" s="216" t="s">
        <v>315</v>
      </c>
      <c r="G128" s="217" t="s">
        <v>302</v>
      </c>
      <c r="H128" s="218">
        <v>14.481999999999999</v>
      </c>
      <c r="I128" s="219"/>
      <c r="J128" s="220">
        <f>ROUND(I128*H128,2)</f>
        <v>0</v>
      </c>
      <c r="K128" s="221"/>
      <c r="L128" s="45"/>
      <c r="M128" s="222" t="s">
        <v>19</v>
      </c>
      <c r="N128" s="223" t="s">
        <v>40</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213</v>
      </c>
      <c r="AT128" s="226" t="s">
        <v>209</v>
      </c>
      <c r="AU128" s="226" t="s">
        <v>78</v>
      </c>
      <c r="AY128" s="18" t="s">
        <v>206</v>
      </c>
      <c r="BE128" s="227">
        <f>IF(N128="základní",J128,0)</f>
        <v>0</v>
      </c>
      <c r="BF128" s="227">
        <f>IF(N128="snížená",J128,0)</f>
        <v>0</v>
      </c>
      <c r="BG128" s="227">
        <f>IF(N128="zákl. přenesená",J128,0)</f>
        <v>0</v>
      </c>
      <c r="BH128" s="227">
        <f>IF(N128="sníž. přenesená",J128,0)</f>
        <v>0</v>
      </c>
      <c r="BI128" s="227">
        <f>IF(N128="nulová",J128,0)</f>
        <v>0</v>
      </c>
      <c r="BJ128" s="18" t="s">
        <v>76</v>
      </c>
      <c r="BK128" s="227">
        <f>ROUND(I128*H128,2)</f>
        <v>0</v>
      </c>
      <c r="BL128" s="18" t="s">
        <v>213</v>
      </c>
      <c r="BM128" s="226" t="s">
        <v>316</v>
      </c>
    </row>
    <row r="129" s="14" customFormat="1">
      <c r="A129" s="14"/>
      <c r="B129" s="251"/>
      <c r="C129" s="252"/>
      <c r="D129" s="230" t="s">
        <v>219</v>
      </c>
      <c r="E129" s="253" t="s">
        <v>19</v>
      </c>
      <c r="F129" s="254" t="s">
        <v>317</v>
      </c>
      <c r="G129" s="252"/>
      <c r="H129" s="253" t="s">
        <v>19</v>
      </c>
      <c r="I129" s="255"/>
      <c r="J129" s="252"/>
      <c r="K129" s="252"/>
      <c r="L129" s="256"/>
      <c r="M129" s="257"/>
      <c r="N129" s="258"/>
      <c r="O129" s="258"/>
      <c r="P129" s="258"/>
      <c r="Q129" s="258"/>
      <c r="R129" s="258"/>
      <c r="S129" s="258"/>
      <c r="T129" s="259"/>
      <c r="U129" s="14"/>
      <c r="V129" s="14"/>
      <c r="W129" s="14"/>
      <c r="X129" s="14"/>
      <c r="Y129" s="14"/>
      <c r="Z129" s="14"/>
      <c r="AA129" s="14"/>
      <c r="AB129" s="14"/>
      <c r="AC129" s="14"/>
      <c r="AD129" s="14"/>
      <c r="AE129" s="14"/>
      <c r="AT129" s="260" t="s">
        <v>219</v>
      </c>
      <c r="AU129" s="260" t="s">
        <v>78</v>
      </c>
      <c r="AV129" s="14" t="s">
        <v>76</v>
      </c>
      <c r="AW129" s="14" t="s">
        <v>31</v>
      </c>
      <c r="AX129" s="14" t="s">
        <v>69</v>
      </c>
      <c r="AY129" s="260" t="s">
        <v>206</v>
      </c>
    </row>
    <row r="130" s="13" customFormat="1">
      <c r="A130" s="13"/>
      <c r="B130" s="228"/>
      <c r="C130" s="229"/>
      <c r="D130" s="230" t="s">
        <v>219</v>
      </c>
      <c r="E130" s="231" t="s">
        <v>19</v>
      </c>
      <c r="F130" s="232" t="s">
        <v>305</v>
      </c>
      <c r="G130" s="229"/>
      <c r="H130" s="233">
        <v>14.481999999999999</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219</v>
      </c>
      <c r="AU130" s="239" t="s">
        <v>78</v>
      </c>
      <c r="AV130" s="13" t="s">
        <v>78</v>
      </c>
      <c r="AW130" s="13" t="s">
        <v>31</v>
      </c>
      <c r="AX130" s="13" t="s">
        <v>76</v>
      </c>
      <c r="AY130" s="239" t="s">
        <v>206</v>
      </c>
    </row>
    <row r="131" s="2" customFormat="1" ht="142.2" customHeight="1">
      <c r="A131" s="39"/>
      <c r="B131" s="40"/>
      <c r="C131" s="214" t="s">
        <v>318</v>
      </c>
      <c r="D131" s="214" t="s">
        <v>209</v>
      </c>
      <c r="E131" s="215" t="s">
        <v>319</v>
      </c>
      <c r="F131" s="216" t="s">
        <v>320</v>
      </c>
      <c r="G131" s="217" t="s">
        <v>302</v>
      </c>
      <c r="H131" s="218">
        <v>15.595000000000001</v>
      </c>
      <c r="I131" s="219"/>
      <c r="J131" s="220">
        <f>ROUND(I131*H131,2)</f>
        <v>0</v>
      </c>
      <c r="K131" s="221"/>
      <c r="L131" s="45"/>
      <c r="M131" s="222" t="s">
        <v>19</v>
      </c>
      <c r="N131" s="223" t="s">
        <v>40</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213</v>
      </c>
      <c r="AT131" s="226" t="s">
        <v>209</v>
      </c>
      <c r="AU131" s="226" t="s">
        <v>78</v>
      </c>
      <c r="AY131" s="18" t="s">
        <v>206</v>
      </c>
      <c r="BE131" s="227">
        <f>IF(N131="základní",J131,0)</f>
        <v>0</v>
      </c>
      <c r="BF131" s="227">
        <f>IF(N131="snížená",J131,0)</f>
        <v>0</v>
      </c>
      <c r="BG131" s="227">
        <f>IF(N131="zákl. přenesená",J131,0)</f>
        <v>0</v>
      </c>
      <c r="BH131" s="227">
        <f>IF(N131="sníž. přenesená",J131,0)</f>
        <v>0</v>
      </c>
      <c r="BI131" s="227">
        <f>IF(N131="nulová",J131,0)</f>
        <v>0</v>
      </c>
      <c r="BJ131" s="18" t="s">
        <v>76</v>
      </c>
      <c r="BK131" s="227">
        <f>ROUND(I131*H131,2)</f>
        <v>0</v>
      </c>
      <c r="BL131" s="18" t="s">
        <v>213</v>
      </c>
      <c r="BM131" s="226" t="s">
        <v>321</v>
      </c>
    </row>
    <row r="132" s="14" customFormat="1">
      <c r="A132" s="14"/>
      <c r="B132" s="251"/>
      <c r="C132" s="252"/>
      <c r="D132" s="230" t="s">
        <v>219</v>
      </c>
      <c r="E132" s="253" t="s">
        <v>19</v>
      </c>
      <c r="F132" s="254" t="s">
        <v>310</v>
      </c>
      <c r="G132" s="252"/>
      <c r="H132" s="253" t="s">
        <v>19</v>
      </c>
      <c r="I132" s="255"/>
      <c r="J132" s="252"/>
      <c r="K132" s="252"/>
      <c r="L132" s="256"/>
      <c r="M132" s="257"/>
      <c r="N132" s="258"/>
      <c r="O132" s="258"/>
      <c r="P132" s="258"/>
      <c r="Q132" s="258"/>
      <c r="R132" s="258"/>
      <c r="S132" s="258"/>
      <c r="T132" s="259"/>
      <c r="U132" s="14"/>
      <c r="V132" s="14"/>
      <c r="W132" s="14"/>
      <c r="X132" s="14"/>
      <c r="Y132" s="14"/>
      <c r="Z132" s="14"/>
      <c r="AA132" s="14"/>
      <c r="AB132" s="14"/>
      <c r="AC132" s="14"/>
      <c r="AD132" s="14"/>
      <c r="AE132" s="14"/>
      <c r="AT132" s="260" t="s">
        <v>219</v>
      </c>
      <c r="AU132" s="260" t="s">
        <v>78</v>
      </c>
      <c r="AV132" s="14" t="s">
        <v>76</v>
      </c>
      <c r="AW132" s="14" t="s">
        <v>31</v>
      </c>
      <c r="AX132" s="14" t="s">
        <v>69</v>
      </c>
      <c r="AY132" s="260" t="s">
        <v>206</v>
      </c>
    </row>
    <row r="133" s="13" customFormat="1">
      <c r="A133" s="13"/>
      <c r="B133" s="228"/>
      <c r="C133" s="229"/>
      <c r="D133" s="230" t="s">
        <v>219</v>
      </c>
      <c r="E133" s="231" t="s">
        <v>19</v>
      </c>
      <c r="F133" s="232" t="s">
        <v>311</v>
      </c>
      <c r="G133" s="229"/>
      <c r="H133" s="233">
        <v>15.595000000000001</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219</v>
      </c>
      <c r="AU133" s="239" t="s">
        <v>78</v>
      </c>
      <c r="AV133" s="13" t="s">
        <v>78</v>
      </c>
      <c r="AW133" s="13" t="s">
        <v>31</v>
      </c>
      <c r="AX133" s="13" t="s">
        <v>76</v>
      </c>
      <c r="AY133" s="239" t="s">
        <v>206</v>
      </c>
    </row>
    <row r="134" s="2" customFormat="1" ht="128.55" customHeight="1">
      <c r="A134" s="39"/>
      <c r="B134" s="40"/>
      <c r="C134" s="214" t="s">
        <v>322</v>
      </c>
      <c r="D134" s="214" t="s">
        <v>209</v>
      </c>
      <c r="E134" s="215" t="s">
        <v>323</v>
      </c>
      <c r="F134" s="216" t="s">
        <v>324</v>
      </c>
      <c r="G134" s="217" t="s">
        <v>302</v>
      </c>
      <c r="H134" s="218">
        <v>0.219</v>
      </c>
      <c r="I134" s="219"/>
      <c r="J134" s="220">
        <f>ROUND(I134*H134,2)</f>
        <v>0</v>
      </c>
      <c r="K134" s="221"/>
      <c r="L134" s="45"/>
      <c r="M134" s="222" t="s">
        <v>19</v>
      </c>
      <c r="N134" s="223" t="s">
        <v>40</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213</v>
      </c>
      <c r="AT134" s="226" t="s">
        <v>209</v>
      </c>
      <c r="AU134" s="226" t="s">
        <v>78</v>
      </c>
      <c r="AY134" s="18" t="s">
        <v>206</v>
      </c>
      <c r="BE134" s="227">
        <f>IF(N134="základní",J134,0)</f>
        <v>0</v>
      </c>
      <c r="BF134" s="227">
        <f>IF(N134="snížená",J134,0)</f>
        <v>0</v>
      </c>
      <c r="BG134" s="227">
        <f>IF(N134="zákl. přenesená",J134,0)</f>
        <v>0</v>
      </c>
      <c r="BH134" s="227">
        <f>IF(N134="sníž. přenesená",J134,0)</f>
        <v>0</v>
      </c>
      <c r="BI134" s="227">
        <f>IF(N134="nulová",J134,0)</f>
        <v>0</v>
      </c>
      <c r="BJ134" s="18" t="s">
        <v>76</v>
      </c>
      <c r="BK134" s="227">
        <f>ROUND(I134*H134,2)</f>
        <v>0</v>
      </c>
      <c r="BL134" s="18" t="s">
        <v>213</v>
      </c>
      <c r="BM134" s="226" t="s">
        <v>325</v>
      </c>
    </row>
    <row r="135" s="14" customFormat="1">
      <c r="A135" s="14"/>
      <c r="B135" s="251"/>
      <c r="C135" s="252"/>
      <c r="D135" s="230" t="s">
        <v>219</v>
      </c>
      <c r="E135" s="253" t="s">
        <v>19</v>
      </c>
      <c r="F135" s="254" t="s">
        <v>326</v>
      </c>
      <c r="G135" s="252"/>
      <c r="H135" s="253" t="s">
        <v>19</v>
      </c>
      <c r="I135" s="255"/>
      <c r="J135" s="252"/>
      <c r="K135" s="252"/>
      <c r="L135" s="256"/>
      <c r="M135" s="257"/>
      <c r="N135" s="258"/>
      <c r="O135" s="258"/>
      <c r="P135" s="258"/>
      <c r="Q135" s="258"/>
      <c r="R135" s="258"/>
      <c r="S135" s="258"/>
      <c r="T135" s="259"/>
      <c r="U135" s="14"/>
      <c r="V135" s="14"/>
      <c r="W135" s="14"/>
      <c r="X135" s="14"/>
      <c r="Y135" s="14"/>
      <c r="Z135" s="14"/>
      <c r="AA135" s="14"/>
      <c r="AB135" s="14"/>
      <c r="AC135" s="14"/>
      <c r="AD135" s="14"/>
      <c r="AE135" s="14"/>
      <c r="AT135" s="260" t="s">
        <v>219</v>
      </c>
      <c r="AU135" s="260" t="s">
        <v>78</v>
      </c>
      <c r="AV135" s="14" t="s">
        <v>76</v>
      </c>
      <c r="AW135" s="14" t="s">
        <v>31</v>
      </c>
      <c r="AX135" s="14" t="s">
        <v>69</v>
      </c>
      <c r="AY135" s="260" t="s">
        <v>206</v>
      </c>
    </row>
    <row r="136" s="13" customFormat="1">
      <c r="A136" s="13"/>
      <c r="B136" s="228"/>
      <c r="C136" s="229"/>
      <c r="D136" s="230" t="s">
        <v>219</v>
      </c>
      <c r="E136" s="231" t="s">
        <v>19</v>
      </c>
      <c r="F136" s="232" t="s">
        <v>327</v>
      </c>
      <c r="G136" s="229"/>
      <c r="H136" s="233">
        <v>0.219</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219</v>
      </c>
      <c r="AU136" s="239" t="s">
        <v>78</v>
      </c>
      <c r="AV136" s="13" t="s">
        <v>78</v>
      </c>
      <c r="AW136" s="13" t="s">
        <v>31</v>
      </c>
      <c r="AX136" s="13" t="s">
        <v>76</v>
      </c>
      <c r="AY136" s="239" t="s">
        <v>206</v>
      </c>
    </row>
    <row r="137" s="2" customFormat="1" ht="128.55" customHeight="1">
      <c r="A137" s="39"/>
      <c r="B137" s="40"/>
      <c r="C137" s="214" t="s">
        <v>328</v>
      </c>
      <c r="D137" s="214" t="s">
        <v>209</v>
      </c>
      <c r="E137" s="215" t="s">
        <v>329</v>
      </c>
      <c r="F137" s="216" t="s">
        <v>330</v>
      </c>
      <c r="G137" s="217" t="s">
        <v>302</v>
      </c>
      <c r="H137" s="218">
        <v>0.186</v>
      </c>
      <c r="I137" s="219"/>
      <c r="J137" s="220">
        <f>ROUND(I137*H137,2)</f>
        <v>0</v>
      </c>
      <c r="K137" s="221"/>
      <c r="L137" s="45"/>
      <c r="M137" s="222" t="s">
        <v>19</v>
      </c>
      <c r="N137" s="223" t="s">
        <v>40</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213</v>
      </c>
      <c r="AT137" s="226" t="s">
        <v>209</v>
      </c>
      <c r="AU137" s="226" t="s">
        <v>78</v>
      </c>
      <c r="AY137" s="18" t="s">
        <v>206</v>
      </c>
      <c r="BE137" s="227">
        <f>IF(N137="základní",J137,0)</f>
        <v>0</v>
      </c>
      <c r="BF137" s="227">
        <f>IF(N137="snížená",J137,0)</f>
        <v>0</v>
      </c>
      <c r="BG137" s="227">
        <f>IF(N137="zákl. přenesená",J137,0)</f>
        <v>0</v>
      </c>
      <c r="BH137" s="227">
        <f>IF(N137="sníž. přenesená",J137,0)</f>
        <v>0</v>
      </c>
      <c r="BI137" s="227">
        <f>IF(N137="nulová",J137,0)</f>
        <v>0</v>
      </c>
      <c r="BJ137" s="18" t="s">
        <v>76</v>
      </c>
      <c r="BK137" s="227">
        <f>ROUND(I137*H137,2)</f>
        <v>0</v>
      </c>
      <c r="BL137" s="18" t="s">
        <v>213</v>
      </c>
      <c r="BM137" s="226" t="s">
        <v>331</v>
      </c>
    </row>
    <row r="138" s="14" customFormat="1">
      <c r="A138" s="14"/>
      <c r="B138" s="251"/>
      <c r="C138" s="252"/>
      <c r="D138" s="230" t="s">
        <v>219</v>
      </c>
      <c r="E138" s="253" t="s">
        <v>19</v>
      </c>
      <c r="F138" s="254" t="s">
        <v>332</v>
      </c>
      <c r="G138" s="252"/>
      <c r="H138" s="253" t="s">
        <v>19</v>
      </c>
      <c r="I138" s="255"/>
      <c r="J138" s="252"/>
      <c r="K138" s="252"/>
      <c r="L138" s="256"/>
      <c r="M138" s="257"/>
      <c r="N138" s="258"/>
      <c r="O138" s="258"/>
      <c r="P138" s="258"/>
      <c r="Q138" s="258"/>
      <c r="R138" s="258"/>
      <c r="S138" s="258"/>
      <c r="T138" s="259"/>
      <c r="U138" s="14"/>
      <c r="V138" s="14"/>
      <c r="W138" s="14"/>
      <c r="X138" s="14"/>
      <c r="Y138" s="14"/>
      <c r="Z138" s="14"/>
      <c r="AA138" s="14"/>
      <c r="AB138" s="14"/>
      <c r="AC138" s="14"/>
      <c r="AD138" s="14"/>
      <c r="AE138" s="14"/>
      <c r="AT138" s="260" t="s">
        <v>219</v>
      </c>
      <c r="AU138" s="260" t="s">
        <v>78</v>
      </c>
      <c r="AV138" s="14" t="s">
        <v>76</v>
      </c>
      <c r="AW138" s="14" t="s">
        <v>31</v>
      </c>
      <c r="AX138" s="14" t="s">
        <v>69</v>
      </c>
      <c r="AY138" s="260" t="s">
        <v>206</v>
      </c>
    </row>
    <row r="139" s="13" customFormat="1">
      <c r="A139" s="13"/>
      <c r="B139" s="228"/>
      <c r="C139" s="229"/>
      <c r="D139" s="230" t="s">
        <v>219</v>
      </c>
      <c r="E139" s="231" t="s">
        <v>19</v>
      </c>
      <c r="F139" s="232" t="s">
        <v>333</v>
      </c>
      <c r="G139" s="229"/>
      <c r="H139" s="233">
        <v>0.186</v>
      </c>
      <c r="I139" s="234"/>
      <c r="J139" s="229"/>
      <c r="K139" s="229"/>
      <c r="L139" s="235"/>
      <c r="M139" s="236"/>
      <c r="N139" s="237"/>
      <c r="O139" s="237"/>
      <c r="P139" s="237"/>
      <c r="Q139" s="237"/>
      <c r="R139" s="237"/>
      <c r="S139" s="237"/>
      <c r="T139" s="238"/>
      <c r="U139" s="13"/>
      <c r="V139" s="13"/>
      <c r="W139" s="13"/>
      <c r="X139" s="13"/>
      <c r="Y139" s="13"/>
      <c r="Z139" s="13"/>
      <c r="AA139" s="13"/>
      <c r="AB139" s="13"/>
      <c r="AC139" s="13"/>
      <c r="AD139" s="13"/>
      <c r="AE139" s="13"/>
      <c r="AT139" s="239" t="s">
        <v>219</v>
      </c>
      <c r="AU139" s="239" t="s">
        <v>78</v>
      </c>
      <c r="AV139" s="13" t="s">
        <v>78</v>
      </c>
      <c r="AW139" s="13" t="s">
        <v>31</v>
      </c>
      <c r="AX139" s="13" t="s">
        <v>76</v>
      </c>
      <c r="AY139" s="239" t="s">
        <v>206</v>
      </c>
    </row>
    <row r="140" s="2" customFormat="1" ht="90" customHeight="1">
      <c r="A140" s="39"/>
      <c r="B140" s="40"/>
      <c r="C140" s="214" t="s">
        <v>334</v>
      </c>
      <c r="D140" s="214" t="s">
        <v>209</v>
      </c>
      <c r="E140" s="215" t="s">
        <v>335</v>
      </c>
      <c r="F140" s="216" t="s">
        <v>336</v>
      </c>
      <c r="G140" s="217" t="s">
        <v>302</v>
      </c>
      <c r="H140" s="218">
        <v>0.186</v>
      </c>
      <c r="I140" s="219"/>
      <c r="J140" s="220">
        <f>ROUND(I140*H140,2)</f>
        <v>0</v>
      </c>
      <c r="K140" s="221"/>
      <c r="L140" s="45"/>
      <c r="M140" s="222" t="s">
        <v>19</v>
      </c>
      <c r="N140" s="223" t="s">
        <v>40</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213</v>
      </c>
      <c r="AT140" s="226" t="s">
        <v>209</v>
      </c>
      <c r="AU140" s="226" t="s">
        <v>78</v>
      </c>
      <c r="AY140" s="18" t="s">
        <v>206</v>
      </c>
      <c r="BE140" s="227">
        <f>IF(N140="základní",J140,0)</f>
        <v>0</v>
      </c>
      <c r="BF140" s="227">
        <f>IF(N140="snížená",J140,0)</f>
        <v>0</v>
      </c>
      <c r="BG140" s="227">
        <f>IF(N140="zákl. přenesená",J140,0)</f>
        <v>0</v>
      </c>
      <c r="BH140" s="227">
        <f>IF(N140="sníž. přenesená",J140,0)</f>
        <v>0</v>
      </c>
      <c r="BI140" s="227">
        <f>IF(N140="nulová",J140,0)</f>
        <v>0</v>
      </c>
      <c r="BJ140" s="18" t="s">
        <v>76</v>
      </c>
      <c r="BK140" s="227">
        <f>ROUND(I140*H140,2)</f>
        <v>0</v>
      </c>
      <c r="BL140" s="18" t="s">
        <v>213</v>
      </c>
      <c r="BM140" s="226" t="s">
        <v>337</v>
      </c>
    </row>
    <row r="141" s="2" customFormat="1" ht="156.75" customHeight="1">
      <c r="A141" s="39"/>
      <c r="B141" s="40"/>
      <c r="C141" s="214" t="s">
        <v>338</v>
      </c>
      <c r="D141" s="214" t="s">
        <v>209</v>
      </c>
      <c r="E141" s="215" t="s">
        <v>339</v>
      </c>
      <c r="F141" s="216" t="s">
        <v>340</v>
      </c>
      <c r="G141" s="217" t="s">
        <v>302</v>
      </c>
      <c r="H141" s="218">
        <v>0.40500000000000003</v>
      </c>
      <c r="I141" s="219"/>
      <c r="J141" s="220">
        <f>ROUND(I141*H141,2)</f>
        <v>0</v>
      </c>
      <c r="K141" s="221"/>
      <c r="L141" s="45"/>
      <c r="M141" s="222" t="s">
        <v>19</v>
      </c>
      <c r="N141" s="223" t="s">
        <v>40</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213</v>
      </c>
      <c r="AT141" s="226" t="s">
        <v>209</v>
      </c>
      <c r="AU141" s="226" t="s">
        <v>78</v>
      </c>
      <c r="AY141" s="18" t="s">
        <v>206</v>
      </c>
      <c r="BE141" s="227">
        <f>IF(N141="základní",J141,0)</f>
        <v>0</v>
      </c>
      <c r="BF141" s="227">
        <f>IF(N141="snížená",J141,0)</f>
        <v>0</v>
      </c>
      <c r="BG141" s="227">
        <f>IF(N141="zákl. přenesená",J141,0)</f>
        <v>0</v>
      </c>
      <c r="BH141" s="227">
        <f>IF(N141="sníž. přenesená",J141,0)</f>
        <v>0</v>
      </c>
      <c r="BI141" s="227">
        <f>IF(N141="nulová",J141,0)</f>
        <v>0</v>
      </c>
      <c r="BJ141" s="18" t="s">
        <v>76</v>
      </c>
      <c r="BK141" s="227">
        <f>ROUND(I141*H141,2)</f>
        <v>0</v>
      </c>
      <c r="BL141" s="18" t="s">
        <v>213</v>
      </c>
      <c r="BM141" s="226" t="s">
        <v>341</v>
      </c>
    </row>
    <row r="142" s="14" customFormat="1">
      <c r="A142" s="14"/>
      <c r="B142" s="251"/>
      <c r="C142" s="252"/>
      <c r="D142" s="230" t="s">
        <v>219</v>
      </c>
      <c r="E142" s="253" t="s">
        <v>19</v>
      </c>
      <c r="F142" s="254" t="s">
        <v>342</v>
      </c>
      <c r="G142" s="252"/>
      <c r="H142" s="253" t="s">
        <v>19</v>
      </c>
      <c r="I142" s="255"/>
      <c r="J142" s="252"/>
      <c r="K142" s="252"/>
      <c r="L142" s="256"/>
      <c r="M142" s="257"/>
      <c r="N142" s="258"/>
      <c r="O142" s="258"/>
      <c r="P142" s="258"/>
      <c r="Q142" s="258"/>
      <c r="R142" s="258"/>
      <c r="S142" s="258"/>
      <c r="T142" s="259"/>
      <c r="U142" s="14"/>
      <c r="V142" s="14"/>
      <c r="W142" s="14"/>
      <c r="X142" s="14"/>
      <c r="Y142" s="14"/>
      <c r="Z142" s="14"/>
      <c r="AA142" s="14"/>
      <c r="AB142" s="14"/>
      <c r="AC142" s="14"/>
      <c r="AD142" s="14"/>
      <c r="AE142" s="14"/>
      <c r="AT142" s="260" t="s">
        <v>219</v>
      </c>
      <c r="AU142" s="260" t="s">
        <v>78</v>
      </c>
      <c r="AV142" s="14" t="s">
        <v>76</v>
      </c>
      <c r="AW142" s="14" t="s">
        <v>31</v>
      </c>
      <c r="AX142" s="14" t="s">
        <v>69</v>
      </c>
      <c r="AY142" s="260" t="s">
        <v>206</v>
      </c>
    </row>
    <row r="143" s="13" customFormat="1">
      <c r="A143" s="13"/>
      <c r="B143" s="228"/>
      <c r="C143" s="229"/>
      <c r="D143" s="230" t="s">
        <v>219</v>
      </c>
      <c r="E143" s="231" t="s">
        <v>19</v>
      </c>
      <c r="F143" s="232" t="s">
        <v>343</v>
      </c>
      <c r="G143" s="229"/>
      <c r="H143" s="233">
        <v>0.40500000000000003</v>
      </c>
      <c r="I143" s="234"/>
      <c r="J143" s="229"/>
      <c r="K143" s="229"/>
      <c r="L143" s="235"/>
      <c r="M143" s="236"/>
      <c r="N143" s="237"/>
      <c r="O143" s="237"/>
      <c r="P143" s="237"/>
      <c r="Q143" s="237"/>
      <c r="R143" s="237"/>
      <c r="S143" s="237"/>
      <c r="T143" s="238"/>
      <c r="U143" s="13"/>
      <c r="V143" s="13"/>
      <c r="W143" s="13"/>
      <c r="X143" s="13"/>
      <c r="Y143" s="13"/>
      <c r="Z143" s="13"/>
      <c r="AA143" s="13"/>
      <c r="AB143" s="13"/>
      <c r="AC143" s="13"/>
      <c r="AD143" s="13"/>
      <c r="AE143" s="13"/>
      <c r="AT143" s="239" t="s">
        <v>219</v>
      </c>
      <c r="AU143" s="239" t="s">
        <v>78</v>
      </c>
      <c r="AV143" s="13" t="s">
        <v>78</v>
      </c>
      <c r="AW143" s="13" t="s">
        <v>31</v>
      </c>
      <c r="AX143" s="13" t="s">
        <v>76</v>
      </c>
      <c r="AY143" s="239" t="s">
        <v>206</v>
      </c>
    </row>
    <row r="144" s="2" customFormat="1" ht="168" customHeight="1">
      <c r="A144" s="39"/>
      <c r="B144" s="40"/>
      <c r="C144" s="214" t="s">
        <v>344</v>
      </c>
      <c r="D144" s="214" t="s">
        <v>209</v>
      </c>
      <c r="E144" s="215" t="s">
        <v>345</v>
      </c>
      <c r="F144" s="216" t="s">
        <v>346</v>
      </c>
      <c r="G144" s="217" t="s">
        <v>302</v>
      </c>
      <c r="H144" s="218">
        <v>0.73599999999999999</v>
      </c>
      <c r="I144" s="219"/>
      <c r="J144" s="220">
        <f>ROUND(I144*H144,2)</f>
        <v>0</v>
      </c>
      <c r="K144" s="221"/>
      <c r="L144" s="45"/>
      <c r="M144" s="222" t="s">
        <v>19</v>
      </c>
      <c r="N144" s="223" t="s">
        <v>40</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213</v>
      </c>
      <c r="AT144" s="226" t="s">
        <v>209</v>
      </c>
      <c r="AU144" s="226" t="s">
        <v>78</v>
      </c>
      <c r="AY144" s="18" t="s">
        <v>206</v>
      </c>
      <c r="BE144" s="227">
        <f>IF(N144="základní",J144,0)</f>
        <v>0</v>
      </c>
      <c r="BF144" s="227">
        <f>IF(N144="snížená",J144,0)</f>
        <v>0</v>
      </c>
      <c r="BG144" s="227">
        <f>IF(N144="zákl. přenesená",J144,0)</f>
        <v>0</v>
      </c>
      <c r="BH144" s="227">
        <f>IF(N144="sníž. přenesená",J144,0)</f>
        <v>0</v>
      </c>
      <c r="BI144" s="227">
        <f>IF(N144="nulová",J144,0)</f>
        <v>0</v>
      </c>
      <c r="BJ144" s="18" t="s">
        <v>76</v>
      </c>
      <c r="BK144" s="227">
        <f>ROUND(I144*H144,2)</f>
        <v>0</v>
      </c>
      <c r="BL144" s="18" t="s">
        <v>213</v>
      </c>
      <c r="BM144" s="226" t="s">
        <v>347</v>
      </c>
    </row>
    <row r="145" s="14" customFormat="1">
      <c r="A145" s="14"/>
      <c r="B145" s="251"/>
      <c r="C145" s="252"/>
      <c r="D145" s="230" t="s">
        <v>219</v>
      </c>
      <c r="E145" s="253" t="s">
        <v>19</v>
      </c>
      <c r="F145" s="254" t="s">
        <v>348</v>
      </c>
      <c r="G145" s="252"/>
      <c r="H145" s="253" t="s">
        <v>19</v>
      </c>
      <c r="I145" s="255"/>
      <c r="J145" s="252"/>
      <c r="K145" s="252"/>
      <c r="L145" s="256"/>
      <c r="M145" s="257"/>
      <c r="N145" s="258"/>
      <c r="O145" s="258"/>
      <c r="P145" s="258"/>
      <c r="Q145" s="258"/>
      <c r="R145" s="258"/>
      <c r="S145" s="258"/>
      <c r="T145" s="259"/>
      <c r="U145" s="14"/>
      <c r="V145" s="14"/>
      <c r="W145" s="14"/>
      <c r="X145" s="14"/>
      <c r="Y145" s="14"/>
      <c r="Z145" s="14"/>
      <c r="AA145" s="14"/>
      <c r="AB145" s="14"/>
      <c r="AC145" s="14"/>
      <c r="AD145" s="14"/>
      <c r="AE145" s="14"/>
      <c r="AT145" s="260" t="s">
        <v>219</v>
      </c>
      <c r="AU145" s="260" t="s">
        <v>78</v>
      </c>
      <c r="AV145" s="14" t="s">
        <v>76</v>
      </c>
      <c r="AW145" s="14" t="s">
        <v>31</v>
      </c>
      <c r="AX145" s="14" t="s">
        <v>69</v>
      </c>
      <c r="AY145" s="260" t="s">
        <v>206</v>
      </c>
    </row>
    <row r="146" s="13" customFormat="1">
      <c r="A146" s="13"/>
      <c r="B146" s="228"/>
      <c r="C146" s="229"/>
      <c r="D146" s="230" t="s">
        <v>219</v>
      </c>
      <c r="E146" s="231" t="s">
        <v>19</v>
      </c>
      <c r="F146" s="232" t="s">
        <v>349</v>
      </c>
      <c r="G146" s="229"/>
      <c r="H146" s="233">
        <v>0.73599999999999999</v>
      </c>
      <c r="I146" s="234"/>
      <c r="J146" s="229"/>
      <c r="K146" s="229"/>
      <c r="L146" s="235"/>
      <c r="M146" s="272"/>
      <c r="N146" s="273"/>
      <c r="O146" s="273"/>
      <c r="P146" s="273"/>
      <c r="Q146" s="273"/>
      <c r="R146" s="273"/>
      <c r="S146" s="273"/>
      <c r="T146" s="274"/>
      <c r="U146" s="13"/>
      <c r="V146" s="13"/>
      <c r="W146" s="13"/>
      <c r="X146" s="13"/>
      <c r="Y146" s="13"/>
      <c r="Z146" s="13"/>
      <c r="AA146" s="13"/>
      <c r="AB146" s="13"/>
      <c r="AC146" s="13"/>
      <c r="AD146" s="13"/>
      <c r="AE146" s="13"/>
      <c r="AT146" s="239" t="s">
        <v>219</v>
      </c>
      <c r="AU146" s="239" t="s">
        <v>78</v>
      </c>
      <c r="AV146" s="13" t="s">
        <v>78</v>
      </c>
      <c r="AW146" s="13" t="s">
        <v>31</v>
      </c>
      <c r="AX146" s="13" t="s">
        <v>76</v>
      </c>
      <c r="AY146" s="239" t="s">
        <v>206</v>
      </c>
    </row>
    <row r="147" s="2" customFormat="1" ht="6.96" customHeight="1">
      <c r="A147" s="39"/>
      <c r="B147" s="60"/>
      <c r="C147" s="61"/>
      <c r="D147" s="61"/>
      <c r="E147" s="61"/>
      <c r="F147" s="61"/>
      <c r="G147" s="61"/>
      <c r="H147" s="61"/>
      <c r="I147" s="61"/>
      <c r="J147" s="61"/>
      <c r="K147" s="61"/>
      <c r="L147" s="45"/>
      <c r="M147" s="39"/>
      <c r="O147" s="39"/>
      <c r="P147" s="39"/>
      <c r="Q147" s="39"/>
      <c r="R147" s="39"/>
      <c r="S147" s="39"/>
      <c r="T147" s="39"/>
      <c r="U147" s="39"/>
      <c r="V147" s="39"/>
      <c r="W147" s="39"/>
      <c r="X147" s="39"/>
      <c r="Y147" s="39"/>
      <c r="Z147" s="39"/>
      <c r="AA147" s="39"/>
      <c r="AB147" s="39"/>
      <c r="AC147" s="39"/>
      <c r="AD147" s="39"/>
      <c r="AE147" s="39"/>
    </row>
  </sheetData>
  <sheetProtection sheet="1" autoFilter="0" formatColumns="0" formatRows="0" objects="1" scenarios="1" spinCount="100000" saltValue="Rp/clWxuh/+p8N1hrpu66jMcBidkO9GgoK6F6Bm5i8w39pFTJ+o6Tzot+4s+cFF6bLZoVczitoqrWZQXi6ukIQ==" hashValue="ElwK9cNyW/VCbcPjxSUbLcQfh76TR4rDpwU+6vrwM6jI4FkMgoeku9vIF6lOA9D97Pag/ZmAbMcdXCf78fdxhQ==" algorithmName="SHA-512" password="CC35"/>
  <autoFilter ref="C86:K14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143</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877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1024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ROUND((SUM(BE85:BE129)),  2)</f>
        <v>0</v>
      </c>
      <c r="G35" s="39"/>
      <c r="H35" s="39"/>
      <c r="I35" s="158">
        <v>0.20999999999999999</v>
      </c>
      <c r="J35" s="157">
        <f>ROUND(((SUM(BE85:BE129))*I35),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ROUND((SUM(BF85:BF129)),  2)</f>
        <v>0</v>
      </c>
      <c r="G36" s="39"/>
      <c r="H36" s="39"/>
      <c r="I36" s="158">
        <v>0.14999999999999999</v>
      </c>
      <c r="J36" s="157">
        <f>ROUND(((SUM(BF85:BF129))*I36),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ROUND((SUM(BG85:BG129)),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ROUND((SUM(BH85:BH129)),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ROUND((SUM(BI85:BI129)),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877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03.04 - SO 03.04 - km 3,900 - 4,600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877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03.04 - SO 03.04 - km 3,900 - 4,600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SUM(P86:P129)</f>
        <v>0</v>
      </c>
      <c r="Q85" s="97"/>
      <c r="R85" s="195">
        <f>SUM(R86:R129)</f>
        <v>99</v>
      </c>
      <c r="S85" s="97"/>
      <c r="T85" s="196">
        <f>SUM(T86:T129)</f>
        <v>0</v>
      </c>
      <c r="U85" s="39"/>
      <c r="V85" s="39"/>
      <c r="W85" s="39"/>
      <c r="X85" s="39"/>
      <c r="Y85" s="39"/>
      <c r="Z85" s="39"/>
      <c r="AA85" s="39"/>
      <c r="AB85" s="39"/>
      <c r="AC85" s="39"/>
      <c r="AD85" s="39"/>
      <c r="AE85" s="39"/>
      <c r="AT85" s="18" t="s">
        <v>68</v>
      </c>
      <c r="AU85" s="18" t="s">
        <v>188</v>
      </c>
      <c r="BK85" s="197">
        <f>SUM(BK86:BK129)</f>
        <v>0</v>
      </c>
    </row>
    <row r="86" s="2" customFormat="1" ht="49.05" customHeight="1">
      <c r="A86" s="39"/>
      <c r="B86" s="40"/>
      <c r="C86" s="214" t="s">
        <v>76</v>
      </c>
      <c r="D86" s="214" t="s">
        <v>209</v>
      </c>
      <c r="E86" s="215" t="s">
        <v>210</v>
      </c>
      <c r="F86" s="216" t="s">
        <v>211</v>
      </c>
      <c r="G86" s="217" t="s">
        <v>212</v>
      </c>
      <c r="H86" s="218">
        <v>64</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1025</v>
      </c>
    </row>
    <row r="87" s="13" customFormat="1">
      <c r="A87" s="13"/>
      <c r="B87" s="228"/>
      <c r="C87" s="229"/>
      <c r="D87" s="230" t="s">
        <v>219</v>
      </c>
      <c r="E87" s="231" t="s">
        <v>19</v>
      </c>
      <c r="F87" s="232" t="s">
        <v>1026</v>
      </c>
      <c r="G87" s="229"/>
      <c r="H87" s="233">
        <v>50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1027</v>
      </c>
      <c r="G88" s="229"/>
      <c r="H88" s="233">
        <v>14</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64</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14.9" customHeight="1">
      <c r="A90" s="39"/>
      <c r="B90" s="40"/>
      <c r="C90" s="214" t="s">
        <v>78</v>
      </c>
      <c r="D90" s="214" t="s">
        <v>209</v>
      </c>
      <c r="E90" s="215" t="s">
        <v>990</v>
      </c>
      <c r="F90" s="216" t="s">
        <v>991</v>
      </c>
      <c r="G90" s="217" t="s">
        <v>217</v>
      </c>
      <c r="H90" s="218">
        <v>1400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1028</v>
      </c>
    </row>
    <row r="91" s="13" customFormat="1">
      <c r="A91" s="13"/>
      <c r="B91" s="228"/>
      <c r="C91" s="229"/>
      <c r="D91" s="230" t="s">
        <v>219</v>
      </c>
      <c r="E91" s="231" t="s">
        <v>19</v>
      </c>
      <c r="F91" s="232" t="s">
        <v>1029</v>
      </c>
      <c r="G91" s="229"/>
      <c r="H91" s="233">
        <v>1400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1400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142.2" customHeight="1">
      <c r="A93" s="39"/>
      <c r="B93" s="40"/>
      <c r="C93" s="214" t="s">
        <v>221</v>
      </c>
      <c r="D93" s="214" t="s">
        <v>209</v>
      </c>
      <c r="E93" s="215" t="s">
        <v>261</v>
      </c>
      <c r="F93" s="216" t="s">
        <v>262</v>
      </c>
      <c r="G93" s="217" t="s">
        <v>258</v>
      </c>
      <c r="H93" s="218">
        <v>4</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1030</v>
      </c>
    </row>
    <row r="94" s="2" customFormat="1" ht="114.9" customHeight="1">
      <c r="A94" s="39"/>
      <c r="B94" s="40"/>
      <c r="C94" s="214" t="s">
        <v>213</v>
      </c>
      <c r="D94" s="214" t="s">
        <v>209</v>
      </c>
      <c r="E94" s="215" t="s">
        <v>538</v>
      </c>
      <c r="F94" s="216" t="s">
        <v>539</v>
      </c>
      <c r="G94" s="217" t="s">
        <v>258</v>
      </c>
      <c r="H94" s="218">
        <v>3</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1031</v>
      </c>
    </row>
    <row r="95" s="2" customFormat="1" ht="76.35" customHeight="1">
      <c r="A95" s="39"/>
      <c r="B95" s="40"/>
      <c r="C95" s="214" t="s">
        <v>207</v>
      </c>
      <c r="D95" s="214" t="s">
        <v>209</v>
      </c>
      <c r="E95" s="215" t="s">
        <v>412</v>
      </c>
      <c r="F95" s="216" t="s">
        <v>1032</v>
      </c>
      <c r="G95" s="217" t="s">
        <v>258</v>
      </c>
      <c r="H95" s="218">
        <v>32</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1033</v>
      </c>
    </row>
    <row r="96" s="13" customFormat="1">
      <c r="A96" s="13"/>
      <c r="B96" s="228"/>
      <c r="C96" s="229"/>
      <c r="D96" s="230" t="s">
        <v>219</v>
      </c>
      <c r="E96" s="231" t="s">
        <v>19</v>
      </c>
      <c r="F96" s="232" t="s">
        <v>1034</v>
      </c>
      <c r="G96" s="229"/>
      <c r="H96" s="233">
        <v>32</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219</v>
      </c>
      <c r="AU96" s="239" t="s">
        <v>69</v>
      </c>
      <c r="AV96" s="13" t="s">
        <v>78</v>
      </c>
      <c r="AW96" s="13" t="s">
        <v>31</v>
      </c>
      <c r="AX96" s="13" t="s">
        <v>76</v>
      </c>
      <c r="AY96" s="239" t="s">
        <v>206</v>
      </c>
    </row>
    <row r="97" s="2" customFormat="1" ht="90" customHeight="1">
      <c r="A97" s="39"/>
      <c r="B97" s="40"/>
      <c r="C97" s="214" t="s">
        <v>235</v>
      </c>
      <c r="D97" s="214" t="s">
        <v>209</v>
      </c>
      <c r="E97" s="215" t="s">
        <v>273</v>
      </c>
      <c r="F97" s="216" t="s">
        <v>274</v>
      </c>
      <c r="G97" s="217" t="s">
        <v>258</v>
      </c>
      <c r="H97" s="218">
        <v>4</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1035</v>
      </c>
    </row>
    <row r="98" s="2" customFormat="1" ht="101.25" customHeight="1">
      <c r="A98" s="39"/>
      <c r="B98" s="40"/>
      <c r="C98" s="214" t="s">
        <v>240</v>
      </c>
      <c r="D98" s="214" t="s">
        <v>209</v>
      </c>
      <c r="E98" s="215" t="s">
        <v>1000</v>
      </c>
      <c r="F98" s="216" t="s">
        <v>1001</v>
      </c>
      <c r="G98" s="217" t="s">
        <v>217</v>
      </c>
      <c r="H98" s="218">
        <v>1600</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1036</v>
      </c>
    </row>
    <row r="99" s="13" customFormat="1">
      <c r="A99" s="13"/>
      <c r="B99" s="228"/>
      <c r="C99" s="229"/>
      <c r="D99" s="230" t="s">
        <v>219</v>
      </c>
      <c r="E99" s="231" t="s">
        <v>19</v>
      </c>
      <c r="F99" s="232" t="s">
        <v>1037</v>
      </c>
      <c r="G99" s="229"/>
      <c r="H99" s="233">
        <v>1600</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69</v>
      </c>
      <c r="AV99" s="13" t="s">
        <v>78</v>
      </c>
      <c r="AW99" s="13" t="s">
        <v>31</v>
      </c>
      <c r="AX99" s="13" t="s">
        <v>76</v>
      </c>
      <c r="AY99" s="239" t="s">
        <v>206</v>
      </c>
    </row>
    <row r="100" s="2" customFormat="1" ht="128.55" customHeight="1">
      <c r="A100" s="39"/>
      <c r="B100" s="40"/>
      <c r="C100" s="214" t="s">
        <v>229</v>
      </c>
      <c r="D100" s="214" t="s">
        <v>209</v>
      </c>
      <c r="E100" s="215" t="s">
        <v>901</v>
      </c>
      <c r="F100" s="216" t="s">
        <v>902</v>
      </c>
      <c r="G100" s="217" t="s">
        <v>297</v>
      </c>
      <c r="H100" s="218">
        <v>1.2</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1038</v>
      </c>
    </row>
    <row r="101" s="13" customFormat="1">
      <c r="A101" s="13"/>
      <c r="B101" s="228"/>
      <c r="C101" s="229"/>
      <c r="D101" s="230" t="s">
        <v>219</v>
      </c>
      <c r="E101" s="231" t="s">
        <v>19</v>
      </c>
      <c r="F101" s="232" t="s">
        <v>1039</v>
      </c>
      <c r="G101" s="229"/>
      <c r="H101" s="233">
        <v>1.2</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69</v>
      </c>
      <c r="AV101" s="13" t="s">
        <v>78</v>
      </c>
      <c r="AW101" s="13" t="s">
        <v>31</v>
      </c>
      <c r="AX101" s="13" t="s">
        <v>76</v>
      </c>
      <c r="AY101" s="239" t="s">
        <v>206</v>
      </c>
    </row>
    <row r="102" s="2" customFormat="1" ht="78" customHeight="1">
      <c r="A102" s="39"/>
      <c r="B102" s="40"/>
      <c r="C102" s="214" t="s">
        <v>247</v>
      </c>
      <c r="D102" s="214" t="s">
        <v>209</v>
      </c>
      <c r="E102" s="215" t="s">
        <v>905</v>
      </c>
      <c r="F102" s="216" t="s">
        <v>906</v>
      </c>
      <c r="G102" s="217" t="s">
        <v>297</v>
      </c>
      <c r="H102" s="218">
        <v>1.2</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1040</v>
      </c>
    </row>
    <row r="103" s="2" customFormat="1" ht="76.35" customHeight="1">
      <c r="A103" s="39"/>
      <c r="B103" s="40"/>
      <c r="C103" s="214" t="s">
        <v>251</v>
      </c>
      <c r="D103" s="214" t="s">
        <v>209</v>
      </c>
      <c r="E103" s="215" t="s">
        <v>908</v>
      </c>
      <c r="F103" s="216" t="s">
        <v>909</v>
      </c>
      <c r="G103" s="217" t="s">
        <v>910</v>
      </c>
      <c r="H103" s="218">
        <v>66</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1041</v>
      </c>
    </row>
    <row r="104" s="13" customFormat="1">
      <c r="A104" s="13"/>
      <c r="B104" s="228"/>
      <c r="C104" s="229"/>
      <c r="D104" s="230" t="s">
        <v>219</v>
      </c>
      <c r="E104" s="231" t="s">
        <v>19</v>
      </c>
      <c r="F104" s="232" t="s">
        <v>912</v>
      </c>
      <c r="G104" s="229"/>
      <c r="H104" s="233">
        <v>66</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219</v>
      </c>
      <c r="AU104" s="239" t="s">
        <v>69</v>
      </c>
      <c r="AV104" s="13" t="s">
        <v>78</v>
      </c>
      <c r="AW104" s="13" t="s">
        <v>31</v>
      </c>
      <c r="AX104" s="13" t="s">
        <v>76</v>
      </c>
      <c r="AY104" s="239" t="s">
        <v>206</v>
      </c>
    </row>
    <row r="105" s="2" customFormat="1" ht="21.75" customHeight="1">
      <c r="A105" s="39"/>
      <c r="B105" s="40"/>
      <c r="C105" s="240" t="s">
        <v>255</v>
      </c>
      <c r="D105" s="240" t="s">
        <v>226</v>
      </c>
      <c r="E105" s="241" t="s">
        <v>913</v>
      </c>
      <c r="F105" s="242" t="s">
        <v>914</v>
      </c>
      <c r="G105" s="243" t="s">
        <v>302</v>
      </c>
      <c r="H105" s="244">
        <v>99</v>
      </c>
      <c r="I105" s="245"/>
      <c r="J105" s="246">
        <f>ROUND(I105*H105,2)</f>
        <v>0</v>
      </c>
      <c r="K105" s="247"/>
      <c r="L105" s="248"/>
      <c r="M105" s="249" t="s">
        <v>19</v>
      </c>
      <c r="N105" s="250" t="s">
        <v>40</v>
      </c>
      <c r="O105" s="85"/>
      <c r="P105" s="224">
        <f>O105*H105</f>
        <v>0</v>
      </c>
      <c r="Q105" s="224">
        <v>1</v>
      </c>
      <c r="R105" s="224">
        <f>Q105*H105</f>
        <v>99</v>
      </c>
      <c r="S105" s="224">
        <v>0</v>
      </c>
      <c r="T105" s="225">
        <f>S105*H105</f>
        <v>0</v>
      </c>
      <c r="U105" s="39"/>
      <c r="V105" s="39"/>
      <c r="W105" s="39"/>
      <c r="X105" s="39"/>
      <c r="Y105" s="39"/>
      <c r="Z105" s="39"/>
      <c r="AA105" s="39"/>
      <c r="AB105" s="39"/>
      <c r="AC105" s="39"/>
      <c r="AD105" s="39"/>
      <c r="AE105" s="39"/>
      <c r="AR105" s="226" t="s">
        <v>229</v>
      </c>
      <c r="AT105" s="226" t="s">
        <v>226</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1042</v>
      </c>
    </row>
    <row r="106" s="13" customFormat="1">
      <c r="A106" s="13"/>
      <c r="B106" s="228"/>
      <c r="C106" s="229"/>
      <c r="D106" s="230" t="s">
        <v>219</v>
      </c>
      <c r="E106" s="231" t="s">
        <v>19</v>
      </c>
      <c r="F106" s="232" t="s">
        <v>916</v>
      </c>
      <c r="G106" s="229"/>
      <c r="H106" s="233">
        <v>99</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24.15" customHeight="1">
      <c r="A107" s="39"/>
      <c r="B107" s="40"/>
      <c r="C107" s="214" t="s">
        <v>260</v>
      </c>
      <c r="D107" s="214" t="s">
        <v>209</v>
      </c>
      <c r="E107" s="215" t="s">
        <v>295</v>
      </c>
      <c r="F107" s="216" t="s">
        <v>296</v>
      </c>
      <c r="G107" s="217" t="s">
        <v>297</v>
      </c>
      <c r="H107" s="218">
        <v>0.88200000000000001</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1043</v>
      </c>
    </row>
    <row r="108" s="13" customFormat="1">
      <c r="A108" s="13"/>
      <c r="B108" s="228"/>
      <c r="C108" s="229"/>
      <c r="D108" s="230" t="s">
        <v>219</v>
      </c>
      <c r="E108" s="231" t="s">
        <v>19</v>
      </c>
      <c r="F108" s="232" t="s">
        <v>1044</v>
      </c>
      <c r="G108" s="229"/>
      <c r="H108" s="233">
        <v>0.88200000000000001</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156.75" customHeight="1">
      <c r="A109" s="39"/>
      <c r="B109" s="40"/>
      <c r="C109" s="214" t="s">
        <v>264</v>
      </c>
      <c r="D109" s="214" t="s">
        <v>209</v>
      </c>
      <c r="E109" s="215" t="s">
        <v>917</v>
      </c>
      <c r="F109" s="216" t="s">
        <v>1045</v>
      </c>
      <c r="G109" s="217" t="s">
        <v>302</v>
      </c>
      <c r="H109" s="218">
        <v>99</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1046</v>
      </c>
    </row>
    <row r="110" s="14" customFormat="1">
      <c r="A110" s="14"/>
      <c r="B110" s="251"/>
      <c r="C110" s="252"/>
      <c r="D110" s="230" t="s">
        <v>219</v>
      </c>
      <c r="E110" s="253" t="s">
        <v>19</v>
      </c>
      <c r="F110" s="254" t="s">
        <v>1047</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921</v>
      </c>
      <c r="G111" s="229"/>
      <c r="H111" s="233">
        <v>99</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76</v>
      </c>
      <c r="AY111" s="239" t="s">
        <v>206</v>
      </c>
    </row>
    <row r="112" s="2" customFormat="1" ht="55.5" customHeight="1">
      <c r="A112" s="39"/>
      <c r="B112" s="40"/>
      <c r="C112" s="214" t="s">
        <v>268</v>
      </c>
      <c r="D112" s="214" t="s">
        <v>209</v>
      </c>
      <c r="E112" s="215" t="s">
        <v>366</v>
      </c>
      <c r="F112" s="216" t="s">
        <v>367</v>
      </c>
      <c r="G112" s="217" t="s">
        <v>212</v>
      </c>
      <c r="H112" s="218">
        <v>10</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1048</v>
      </c>
    </row>
    <row r="113" s="2" customFormat="1" ht="24.15" customHeight="1">
      <c r="A113" s="39"/>
      <c r="B113" s="40"/>
      <c r="C113" s="214" t="s">
        <v>8</v>
      </c>
      <c r="D113" s="214" t="s">
        <v>209</v>
      </c>
      <c r="E113" s="215" t="s">
        <v>369</v>
      </c>
      <c r="F113" s="216" t="s">
        <v>370</v>
      </c>
      <c r="G113" s="217" t="s">
        <v>212</v>
      </c>
      <c r="H113" s="218">
        <v>10</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1049</v>
      </c>
    </row>
    <row r="114" s="2" customFormat="1" ht="49.05" customHeight="1">
      <c r="A114" s="39"/>
      <c r="B114" s="40"/>
      <c r="C114" s="214" t="s">
        <v>276</v>
      </c>
      <c r="D114" s="214" t="s">
        <v>209</v>
      </c>
      <c r="E114" s="215" t="s">
        <v>291</v>
      </c>
      <c r="F114" s="216" t="s">
        <v>292</v>
      </c>
      <c r="G114" s="217" t="s">
        <v>212</v>
      </c>
      <c r="H114" s="218">
        <v>70</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1050</v>
      </c>
    </row>
    <row r="115" s="2" customFormat="1" ht="44.25" customHeight="1">
      <c r="A115" s="39"/>
      <c r="B115" s="40"/>
      <c r="C115" s="214" t="s">
        <v>281</v>
      </c>
      <c r="D115" s="214" t="s">
        <v>209</v>
      </c>
      <c r="E115" s="215" t="s">
        <v>300</v>
      </c>
      <c r="F115" s="216" t="s">
        <v>301</v>
      </c>
      <c r="G115" s="217" t="s">
        <v>302</v>
      </c>
      <c r="H115" s="218">
        <v>43.445</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1051</v>
      </c>
    </row>
    <row r="116" s="14" customFormat="1">
      <c r="A116" s="14"/>
      <c r="B116" s="251"/>
      <c r="C116" s="252"/>
      <c r="D116" s="230" t="s">
        <v>219</v>
      </c>
      <c r="E116" s="253" t="s">
        <v>19</v>
      </c>
      <c r="F116" s="254" t="s">
        <v>304</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1052</v>
      </c>
      <c r="G117" s="229"/>
      <c r="H117" s="233">
        <v>43.445</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90" customHeight="1">
      <c r="A118" s="39"/>
      <c r="B118" s="40"/>
      <c r="C118" s="214" t="s">
        <v>285</v>
      </c>
      <c r="D118" s="214" t="s">
        <v>209</v>
      </c>
      <c r="E118" s="215" t="s">
        <v>307</v>
      </c>
      <c r="F118" s="216" t="s">
        <v>308</v>
      </c>
      <c r="G118" s="217" t="s">
        <v>302</v>
      </c>
      <c r="H118" s="218">
        <v>88.930999999999997</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1053</v>
      </c>
    </row>
    <row r="119" s="14" customFormat="1">
      <c r="A119" s="14"/>
      <c r="B119" s="251"/>
      <c r="C119" s="252"/>
      <c r="D119" s="230" t="s">
        <v>219</v>
      </c>
      <c r="E119" s="253" t="s">
        <v>19</v>
      </c>
      <c r="F119" s="254" t="s">
        <v>304</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1052</v>
      </c>
      <c r="G120" s="229"/>
      <c r="H120" s="233">
        <v>43.445</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69</v>
      </c>
      <c r="AY120" s="239" t="s">
        <v>206</v>
      </c>
    </row>
    <row r="121" s="14" customFormat="1">
      <c r="A121" s="14"/>
      <c r="B121" s="251"/>
      <c r="C121" s="252"/>
      <c r="D121" s="230" t="s">
        <v>219</v>
      </c>
      <c r="E121" s="253" t="s">
        <v>19</v>
      </c>
      <c r="F121" s="254" t="s">
        <v>310</v>
      </c>
      <c r="G121" s="252"/>
      <c r="H121" s="253" t="s">
        <v>19</v>
      </c>
      <c r="I121" s="255"/>
      <c r="J121" s="252"/>
      <c r="K121" s="252"/>
      <c r="L121" s="256"/>
      <c r="M121" s="257"/>
      <c r="N121" s="258"/>
      <c r="O121" s="258"/>
      <c r="P121" s="258"/>
      <c r="Q121" s="258"/>
      <c r="R121" s="258"/>
      <c r="S121" s="258"/>
      <c r="T121" s="259"/>
      <c r="U121" s="14"/>
      <c r="V121" s="14"/>
      <c r="W121" s="14"/>
      <c r="X121" s="14"/>
      <c r="Y121" s="14"/>
      <c r="Z121" s="14"/>
      <c r="AA121" s="14"/>
      <c r="AB121" s="14"/>
      <c r="AC121" s="14"/>
      <c r="AD121" s="14"/>
      <c r="AE121" s="14"/>
      <c r="AT121" s="260" t="s">
        <v>219</v>
      </c>
      <c r="AU121" s="260" t="s">
        <v>69</v>
      </c>
      <c r="AV121" s="14" t="s">
        <v>76</v>
      </c>
      <c r="AW121" s="14" t="s">
        <v>31</v>
      </c>
      <c r="AX121" s="14" t="s">
        <v>69</v>
      </c>
      <c r="AY121" s="260" t="s">
        <v>206</v>
      </c>
    </row>
    <row r="122" s="13" customFormat="1">
      <c r="A122" s="13"/>
      <c r="B122" s="228"/>
      <c r="C122" s="229"/>
      <c r="D122" s="230" t="s">
        <v>219</v>
      </c>
      <c r="E122" s="231" t="s">
        <v>19</v>
      </c>
      <c r="F122" s="232" t="s">
        <v>1054</v>
      </c>
      <c r="G122" s="229"/>
      <c r="H122" s="233">
        <v>45.485999999999997</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219</v>
      </c>
      <c r="AU122" s="239" t="s">
        <v>69</v>
      </c>
      <c r="AV122" s="13" t="s">
        <v>78</v>
      </c>
      <c r="AW122" s="13" t="s">
        <v>31</v>
      </c>
      <c r="AX122" s="13" t="s">
        <v>69</v>
      </c>
      <c r="AY122" s="239" t="s">
        <v>206</v>
      </c>
    </row>
    <row r="123" s="15" customFormat="1">
      <c r="A123" s="15"/>
      <c r="B123" s="261"/>
      <c r="C123" s="262"/>
      <c r="D123" s="230" t="s">
        <v>219</v>
      </c>
      <c r="E123" s="263" t="s">
        <v>19</v>
      </c>
      <c r="F123" s="264" t="s">
        <v>312</v>
      </c>
      <c r="G123" s="262"/>
      <c r="H123" s="265">
        <v>88.930999999999997</v>
      </c>
      <c r="I123" s="266"/>
      <c r="J123" s="262"/>
      <c r="K123" s="262"/>
      <c r="L123" s="267"/>
      <c r="M123" s="268"/>
      <c r="N123" s="269"/>
      <c r="O123" s="269"/>
      <c r="P123" s="269"/>
      <c r="Q123" s="269"/>
      <c r="R123" s="269"/>
      <c r="S123" s="269"/>
      <c r="T123" s="270"/>
      <c r="U123" s="15"/>
      <c r="V123" s="15"/>
      <c r="W123" s="15"/>
      <c r="X123" s="15"/>
      <c r="Y123" s="15"/>
      <c r="Z123" s="15"/>
      <c r="AA123" s="15"/>
      <c r="AB123" s="15"/>
      <c r="AC123" s="15"/>
      <c r="AD123" s="15"/>
      <c r="AE123" s="15"/>
      <c r="AT123" s="271" t="s">
        <v>219</v>
      </c>
      <c r="AU123" s="271" t="s">
        <v>69</v>
      </c>
      <c r="AV123" s="15" t="s">
        <v>213</v>
      </c>
      <c r="AW123" s="15" t="s">
        <v>31</v>
      </c>
      <c r="AX123" s="15" t="s">
        <v>76</v>
      </c>
      <c r="AY123" s="271" t="s">
        <v>206</v>
      </c>
    </row>
    <row r="124" s="2" customFormat="1" ht="76.35" customHeight="1">
      <c r="A124" s="39"/>
      <c r="B124" s="40"/>
      <c r="C124" s="214" t="s">
        <v>290</v>
      </c>
      <c r="D124" s="214" t="s">
        <v>209</v>
      </c>
      <c r="E124" s="215" t="s">
        <v>314</v>
      </c>
      <c r="F124" s="216" t="s">
        <v>731</v>
      </c>
      <c r="G124" s="217" t="s">
        <v>302</v>
      </c>
      <c r="H124" s="218">
        <v>43.445</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1055</v>
      </c>
    </row>
    <row r="125" s="14" customFormat="1">
      <c r="A125" s="14"/>
      <c r="B125" s="251"/>
      <c r="C125" s="252"/>
      <c r="D125" s="230" t="s">
        <v>219</v>
      </c>
      <c r="E125" s="253" t="s">
        <v>19</v>
      </c>
      <c r="F125" s="254" t="s">
        <v>465</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1052</v>
      </c>
      <c r="G126" s="229"/>
      <c r="H126" s="233">
        <v>43.445</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42.2" customHeight="1">
      <c r="A127" s="39"/>
      <c r="B127" s="40"/>
      <c r="C127" s="214" t="s">
        <v>294</v>
      </c>
      <c r="D127" s="214" t="s">
        <v>209</v>
      </c>
      <c r="E127" s="215" t="s">
        <v>319</v>
      </c>
      <c r="F127" s="216" t="s">
        <v>320</v>
      </c>
      <c r="G127" s="217" t="s">
        <v>302</v>
      </c>
      <c r="H127" s="218">
        <v>45.485999999999997</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1056</v>
      </c>
    </row>
    <row r="128" s="14" customFormat="1">
      <c r="A128" s="14"/>
      <c r="B128" s="251"/>
      <c r="C128" s="252"/>
      <c r="D128" s="230" t="s">
        <v>219</v>
      </c>
      <c r="E128" s="253" t="s">
        <v>19</v>
      </c>
      <c r="F128" s="254" t="s">
        <v>931</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1054</v>
      </c>
      <c r="G129" s="229"/>
      <c r="H129" s="233">
        <v>45.485999999999997</v>
      </c>
      <c r="I129" s="234"/>
      <c r="J129" s="229"/>
      <c r="K129" s="229"/>
      <c r="L129" s="235"/>
      <c r="M129" s="272"/>
      <c r="N129" s="273"/>
      <c r="O129" s="273"/>
      <c r="P129" s="273"/>
      <c r="Q129" s="273"/>
      <c r="R129" s="273"/>
      <c r="S129" s="273"/>
      <c r="T129" s="274"/>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6.96" customHeight="1">
      <c r="A130" s="39"/>
      <c r="B130" s="60"/>
      <c r="C130" s="61"/>
      <c r="D130" s="61"/>
      <c r="E130" s="61"/>
      <c r="F130" s="61"/>
      <c r="G130" s="61"/>
      <c r="H130" s="61"/>
      <c r="I130" s="61"/>
      <c r="J130" s="61"/>
      <c r="K130" s="61"/>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KdREBV6N51maxSA9Jpn09hkMAWXZ4nAdpgjj77q39r/t1S+i8liXQq5wIENItGUvKzUcWdkiLfkUy7aFrVGudw==" hashValue="ZpnhehK3zGBOxxSu20gtdC8Ro/drpKtkA2QqugOSBm30eR6ujmjepXVq78p80oHQfJsVQWUK9KknaL/Ibl65yA==" algorithmName="SHA-512" password="CC35"/>
  <autoFilter ref="C84:K12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146</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877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1057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ROUND((SUM(BE85:BE140)),  2)</f>
        <v>0</v>
      </c>
      <c r="G35" s="39"/>
      <c r="H35" s="39"/>
      <c r="I35" s="158">
        <v>0.20999999999999999</v>
      </c>
      <c r="J35" s="157">
        <f>ROUND(((SUM(BE85:BE140))*I35),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ROUND((SUM(BF85:BF140)),  2)</f>
        <v>0</v>
      </c>
      <c r="G36" s="39"/>
      <c r="H36" s="39"/>
      <c r="I36" s="158">
        <v>0.14999999999999999</v>
      </c>
      <c r="J36" s="157">
        <f>ROUND(((SUM(BF85:BF140))*I36),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ROUND((SUM(BG85:BG140)),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ROUND((SUM(BH85:BH140)),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ROUND((SUM(BI85:BI140)),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877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03.05 - SO 03.05 - km 0,430 - 0,650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877</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03.05 - SO 03.05 - km 0,430 - 0,650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SUM(P86:P140)</f>
        <v>0</v>
      </c>
      <c r="Q85" s="97"/>
      <c r="R85" s="195">
        <f>SUM(R86:R140)</f>
        <v>51.769500000000001</v>
      </c>
      <c r="S85" s="97"/>
      <c r="T85" s="196">
        <f>SUM(T86:T140)</f>
        <v>0</v>
      </c>
      <c r="U85" s="39"/>
      <c r="V85" s="39"/>
      <c r="W85" s="39"/>
      <c r="X85" s="39"/>
      <c r="Y85" s="39"/>
      <c r="Z85" s="39"/>
      <c r="AA85" s="39"/>
      <c r="AB85" s="39"/>
      <c r="AC85" s="39"/>
      <c r="AD85" s="39"/>
      <c r="AE85" s="39"/>
      <c r="AT85" s="18" t="s">
        <v>68</v>
      </c>
      <c r="AU85" s="18" t="s">
        <v>188</v>
      </c>
      <c r="BK85" s="197">
        <f>SUM(BK86:BK140)</f>
        <v>0</v>
      </c>
    </row>
    <row r="86" s="2" customFormat="1" ht="49.05" customHeight="1">
      <c r="A86" s="39"/>
      <c r="B86" s="40"/>
      <c r="C86" s="214" t="s">
        <v>76</v>
      </c>
      <c r="D86" s="214" t="s">
        <v>209</v>
      </c>
      <c r="E86" s="215" t="s">
        <v>210</v>
      </c>
      <c r="F86" s="216" t="s">
        <v>211</v>
      </c>
      <c r="G86" s="217" t="s">
        <v>212</v>
      </c>
      <c r="H86" s="218">
        <v>43</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1058</v>
      </c>
    </row>
    <row r="87" s="13" customFormat="1">
      <c r="A87" s="13"/>
      <c r="B87" s="228"/>
      <c r="C87" s="229"/>
      <c r="D87" s="230" t="s">
        <v>219</v>
      </c>
      <c r="E87" s="231" t="s">
        <v>19</v>
      </c>
      <c r="F87" s="232" t="s">
        <v>1059</v>
      </c>
      <c r="G87" s="229"/>
      <c r="H87" s="233">
        <v>40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1060</v>
      </c>
      <c r="G88" s="229"/>
      <c r="H88" s="233">
        <v>3</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43</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76.35" customHeight="1">
      <c r="A90" s="39"/>
      <c r="B90" s="40"/>
      <c r="C90" s="214" t="s">
        <v>78</v>
      </c>
      <c r="D90" s="214" t="s">
        <v>209</v>
      </c>
      <c r="E90" s="215" t="s">
        <v>990</v>
      </c>
      <c r="F90" s="216" t="s">
        <v>1061</v>
      </c>
      <c r="G90" s="217" t="s">
        <v>217</v>
      </c>
      <c r="H90" s="218">
        <v>220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1062</v>
      </c>
    </row>
    <row r="91" s="13" customFormat="1">
      <c r="A91" s="13"/>
      <c r="B91" s="228"/>
      <c r="C91" s="229"/>
      <c r="D91" s="230" t="s">
        <v>219</v>
      </c>
      <c r="E91" s="231" t="s">
        <v>19</v>
      </c>
      <c r="F91" s="232" t="s">
        <v>1063</v>
      </c>
      <c r="G91" s="229"/>
      <c r="H91" s="233">
        <v>220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220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78" customHeight="1">
      <c r="A93" s="39"/>
      <c r="B93" s="40"/>
      <c r="C93" s="214" t="s">
        <v>221</v>
      </c>
      <c r="D93" s="214" t="s">
        <v>209</v>
      </c>
      <c r="E93" s="215" t="s">
        <v>402</v>
      </c>
      <c r="F93" s="216" t="s">
        <v>403</v>
      </c>
      <c r="G93" s="217" t="s">
        <v>404</v>
      </c>
      <c r="H93" s="218">
        <v>850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1064</v>
      </c>
    </row>
    <row r="94" s="2" customFormat="1" ht="21.75" customHeight="1">
      <c r="A94" s="39"/>
      <c r="B94" s="40"/>
      <c r="C94" s="240" t="s">
        <v>213</v>
      </c>
      <c r="D94" s="240" t="s">
        <v>226</v>
      </c>
      <c r="E94" s="241" t="s">
        <v>244</v>
      </c>
      <c r="F94" s="242" t="s">
        <v>245</v>
      </c>
      <c r="G94" s="243" t="s">
        <v>212</v>
      </c>
      <c r="H94" s="244">
        <v>850</v>
      </c>
      <c r="I94" s="245"/>
      <c r="J94" s="246">
        <f>ROUND(I94*H94,2)</f>
        <v>0</v>
      </c>
      <c r="K94" s="247"/>
      <c r="L94" s="248"/>
      <c r="M94" s="249" t="s">
        <v>19</v>
      </c>
      <c r="N94" s="250" t="s">
        <v>40</v>
      </c>
      <c r="O94" s="85"/>
      <c r="P94" s="224">
        <f>O94*H94</f>
        <v>0</v>
      </c>
      <c r="Q94" s="224">
        <v>0.00021000000000000001</v>
      </c>
      <c r="R94" s="224">
        <f>Q94*H94</f>
        <v>0.17850000000000002</v>
      </c>
      <c r="S94" s="224">
        <v>0</v>
      </c>
      <c r="T94" s="225">
        <f>S94*H94</f>
        <v>0</v>
      </c>
      <c r="U94" s="39"/>
      <c r="V94" s="39"/>
      <c r="W94" s="39"/>
      <c r="X94" s="39"/>
      <c r="Y94" s="39"/>
      <c r="Z94" s="39"/>
      <c r="AA94" s="39"/>
      <c r="AB94" s="39"/>
      <c r="AC94" s="39"/>
      <c r="AD94" s="39"/>
      <c r="AE94" s="39"/>
      <c r="AR94" s="226" t="s">
        <v>229</v>
      </c>
      <c r="AT94" s="226" t="s">
        <v>226</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1065</v>
      </c>
    </row>
    <row r="95" s="2" customFormat="1" ht="24.15" customHeight="1">
      <c r="A95" s="39"/>
      <c r="B95" s="40"/>
      <c r="C95" s="240" t="s">
        <v>207</v>
      </c>
      <c r="D95" s="240" t="s">
        <v>226</v>
      </c>
      <c r="E95" s="241" t="s">
        <v>252</v>
      </c>
      <c r="F95" s="242" t="s">
        <v>253</v>
      </c>
      <c r="G95" s="243" t="s">
        <v>212</v>
      </c>
      <c r="H95" s="244">
        <v>1700</v>
      </c>
      <c r="I95" s="245"/>
      <c r="J95" s="246">
        <f>ROUND(I95*H95,2)</f>
        <v>0</v>
      </c>
      <c r="K95" s="247"/>
      <c r="L95" s="248"/>
      <c r="M95" s="249" t="s">
        <v>19</v>
      </c>
      <c r="N95" s="250" t="s">
        <v>40</v>
      </c>
      <c r="O95" s="85"/>
      <c r="P95" s="224">
        <f>O95*H95</f>
        <v>0</v>
      </c>
      <c r="Q95" s="224">
        <v>0.00123</v>
      </c>
      <c r="R95" s="224">
        <f>Q95*H95</f>
        <v>2.0909999999999997</v>
      </c>
      <c r="S95" s="224">
        <v>0</v>
      </c>
      <c r="T95" s="225">
        <f>S95*H95</f>
        <v>0</v>
      </c>
      <c r="U95" s="39"/>
      <c r="V95" s="39"/>
      <c r="W95" s="39"/>
      <c r="X95" s="39"/>
      <c r="Y95" s="39"/>
      <c r="Z95" s="39"/>
      <c r="AA95" s="39"/>
      <c r="AB95" s="39"/>
      <c r="AC95" s="39"/>
      <c r="AD95" s="39"/>
      <c r="AE95" s="39"/>
      <c r="AR95" s="226" t="s">
        <v>229</v>
      </c>
      <c r="AT95" s="226" t="s">
        <v>226</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1066</v>
      </c>
    </row>
    <row r="96" s="2" customFormat="1" ht="142.2" customHeight="1">
      <c r="A96" s="39"/>
      <c r="B96" s="40"/>
      <c r="C96" s="214" t="s">
        <v>235</v>
      </c>
      <c r="D96" s="214" t="s">
        <v>209</v>
      </c>
      <c r="E96" s="215" t="s">
        <v>261</v>
      </c>
      <c r="F96" s="216" t="s">
        <v>262</v>
      </c>
      <c r="G96" s="217" t="s">
        <v>258</v>
      </c>
      <c r="H96" s="218">
        <v>1</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1067</v>
      </c>
    </row>
    <row r="97" s="2" customFormat="1" ht="76.35" customHeight="1">
      <c r="A97" s="39"/>
      <c r="B97" s="40"/>
      <c r="C97" s="214" t="s">
        <v>240</v>
      </c>
      <c r="D97" s="214" t="s">
        <v>209</v>
      </c>
      <c r="E97" s="215" t="s">
        <v>256</v>
      </c>
      <c r="F97" s="216" t="s">
        <v>956</v>
      </c>
      <c r="G97" s="217" t="s">
        <v>258</v>
      </c>
      <c r="H97" s="218">
        <v>22</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1068</v>
      </c>
    </row>
    <row r="98" s="13" customFormat="1">
      <c r="A98" s="13"/>
      <c r="B98" s="228"/>
      <c r="C98" s="229"/>
      <c r="D98" s="230" t="s">
        <v>219</v>
      </c>
      <c r="E98" s="231" t="s">
        <v>19</v>
      </c>
      <c r="F98" s="232" t="s">
        <v>1069</v>
      </c>
      <c r="G98" s="229"/>
      <c r="H98" s="233">
        <v>22</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78" customHeight="1">
      <c r="A99" s="39"/>
      <c r="B99" s="40"/>
      <c r="C99" s="214" t="s">
        <v>229</v>
      </c>
      <c r="D99" s="214" t="s">
        <v>209</v>
      </c>
      <c r="E99" s="215" t="s">
        <v>1000</v>
      </c>
      <c r="F99" s="216" t="s">
        <v>1070</v>
      </c>
      <c r="G99" s="217" t="s">
        <v>217</v>
      </c>
      <c r="H99" s="218">
        <v>320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1071</v>
      </c>
    </row>
    <row r="100" s="13" customFormat="1">
      <c r="A100" s="13"/>
      <c r="B100" s="228"/>
      <c r="C100" s="229"/>
      <c r="D100" s="230" t="s">
        <v>219</v>
      </c>
      <c r="E100" s="231" t="s">
        <v>19</v>
      </c>
      <c r="F100" s="232" t="s">
        <v>1072</v>
      </c>
      <c r="G100" s="229"/>
      <c r="H100" s="233">
        <v>320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55.5" customHeight="1">
      <c r="A101" s="39"/>
      <c r="B101" s="40"/>
      <c r="C101" s="214" t="s">
        <v>247</v>
      </c>
      <c r="D101" s="214" t="s">
        <v>209</v>
      </c>
      <c r="E101" s="215" t="s">
        <v>366</v>
      </c>
      <c r="F101" s="216" t="s">
        <v>367</v>
      </c>
      <c r="G101" s="217" t="s">
        <v>212</v>
      </c>
      <c r="H101" s="218">
        <v>3</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1073</v>
      </c>
    </row>
    <row r="102" s="2" customFormat="1" ht="24.15" customHeight="1">
      <c r="A102" s="39"/>
      <c r="B102" s="40"/>
      <c r="C102" s="214" t="s">
        <v>251</v>
      </c>
      <c r="D102" s="214" t="s">
        <v>209</v>
      </c>
      <c r="E102" s="215" t="s">
        <v>369</v>
      </c>
      <c r="F102" s="216" t="s">
        <v>370</v>
      </c>
      <c r="G102" s="217" t="s">
        <v>212</v>
      </c>
      <c r="H102" s="218">
        <v>3</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1074</v>
      </c>
    </row>
    <row r="103" s="2" customFormat="1" ht="49.05" customHeight="1">
      <c r="A103" s="39"/>
      <c r="B103" s="40"/>
      <c r="C103" s="214" t="s">
        <v>255</v>
      </c>
      <c r="D103" s="214" t="s">
        <v>209</v>
      </c>
      <c r="E103" s="215" t="s">
        <v>291</v>
      </c>
      <c r="F103" s="216" t="s">
        <v>292</v>
      </c>
      <c r="G103" s="217" t="s">
        <v>212</v>
      </c>
      <c r="H103" s="218">
        <v>22</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1075</v>
      </c>
    </row>
    <row r="104" s="2" customFormat="1" ht="128.55" customHeight="1">
      <c r="A104" s="39"/>
      <c r="B104" s="40"/>
      <c r="C104" s="214" t="s">
        <v>260</v>
      </c>
      <c r="D104" s="214" t="s">
        <v>209</v>
      </c>
      <c r="E104" s="215" t="s">
        <v>901</v>
      </c>
      <c r="F104" s="216" t="s">
        <v>902</v>
      </c>
      <c r="G104" s="217" t="s">
        <v>297</v>
      </c>
      <c r="H104" s="218">
        <v>0.80000000000000004</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1076</v>
      </c>
    </row>
    <row r="105" s="13" customFormat="1">
      <c r="A105" s="13"/>
      <c r="B105" s="228"/>
      <c r="C105" s="229"/>
      <c r="D105" s="230" t="s">
        <v>219</v>
      </c>
      <c r="E105" s="231" t="s">
        <v>19</v>
      </c>
      <c r="F105" s="232" t="s">
        <v>1077</v>
      </c>
      <c r="G105" s="229"/>
      <c r="H105" s="233">
        <v>0.80000000000000004</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78" customHeight="1">
      <c r="A106" s="39"/>
      <c r="B106" s="40"/>
      <c r="C106" s="214" t="s">
        <v>264</v>
      </c>
      <c r="D106" s="214" t="s">
        <v>209</v>
      </c>
      <c r="E106" s="215" t="s">
        <v>905</v>
      </c>
      <c r="F106" s="216" t="s">
        <v>906</v>
      </c>
      <c r="G106" s="217" t="s">
        <v>297</v>
      </c>
      <c r="H106" s="218">
        <v>0.80000000000000004</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1078</v>
      </c>
    </row>
    <row r="107" s="2" customFormat="1" ht="76.35" customHeight="1">
      <c r="A107" s="39"/>
      <c r="B107" s="40"/>
      <c r="C107" s="214" t="s">
        <v>268</v>
      </c>
      <c r="D107" s="214" t="s">
        <v>209</v>
      </c>
      <c r="E107" s="215" t="s">
        <v>908</v>
      </c>
      <c r="F107" s="216" t="s">
        <v>1079</v>
      </c>
      <c r="G107" s="217" t="s">
        <v>910</v>
      </c>
      <c r="H107" s="218">
        <v>33</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1080</v>
      </c>
    </row>
    <row r="108" s="13" customFormat="1">
      <c r="A108" s="13"/>
      <c r="B108" s="228"/>
      <c r="C108" s="229"/>
      <c r="D108" s="230" t="s">
        <v>219</v>
      </c>
      <c r="E108" s="231" t="s">
        <v>19</v>
      </c>
      <c r="F108" s="232" t="s">
        <v>1011</v>
      </c>
      <c r="G108" s="229"/>
      <c r="H108" s="233">
        <v>33</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21.75" customHeight="1">
      <c r="A109" s="39"/>
      <c r="B109" s="40"/>
      <c r="C109" s="240" t="s">
        <v>8</v>
      </c>
      <c r="D109" s="240" t="s">
        <v>226</v>
      </c>
      <c r="E109" s="241" t="s">
        <v>913</v>
      </c>
      <c r="F109" s="242" t="s">
        <v>914</v>
      </c>
      <c r="G109" s="243" t="s">
        <v>302</v>
      </c>
      <c r="H109" s="244">
        <v>49.5</v>
      </c>
      <c r="I109" s="245"/>
      <c r="J109" s="246">
        <f>ROUND(I109*H109,2)</f>
        <v>0</v>
      </c>
      <c r="K109" s="247"/>
      <c r="L109" s="248"/>
      <c r="M109" s="249" t="s">
        <v>19</v>
      </c>
      <c r="N109" s="250" t="s">
        <v>40</v>
      </c>
      <c r="O109" s="85"/>
      <c r="P109" s="224">
        <f>O109*H109</f>
        <v>0</v>
      </c>
      <c r="Q109" s="224">
        <v>1</v>
      </c>
      <c r="R109" s="224">
        <f>Q109*H109</f>
        <v>49.5</v>
      </c>
      <c r="S109" s="224">
        <v>0</v>
      </c>
      <c r="T109" s="225">
        <f>S109*H109</f>
        <v>0</v>
      </c>
      <c r="U109" s="39"/>
      <c r="V109" s="39"/>
      <c r="W109" s="39"/>
      <c r="X109" s="39"/>
      <c r="Y109" s="39"/>
      <c r="Z109" s="39"/>
      <c r="AA109" s="39"/>
      <c r="AB109" s="39"/>
      <c r="AC109" s="39"/>
      <c r="AD109" s="39"/>
      <c r="AE109" s="39"/>
      <c r="AR109" s="226" t="s">
        <v>229</v>
      </c>
      <c r="AT109" s="226" t="s">
        <v>226</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1081</v>
      </c>
    </row>
    <row r="110" s="13" customFormat="1">
      <c r="A110" s="13"/>
      <c r="B110" s="228"/>
      <c r="C110" s="229"/>
      <c r="D110" s="230" t="s">
        <v>219</v>
      </c>
      <c r="E110" s="231" t="s">
        <v>19</v>
      </c>
      <c r="F110" s="232" t="s">
        <v>1013</v>
      </c>
      <c r="G110" s="229"/>
      <c r="H110" s="233">
        <v>49.5</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76</v>
      </c>
      <c r="AY110" s="239" t="s">
        <v>206</v>
      </c>
    </row>
    <row r="111" s="2" customFormat="1" ht="24.15" customHeight="1">
      <c r="A111" s="39"/>
      <c r="B111" s="40"/>
      <c r="C111" s="214" t="s">
        <v>276</v>
      </c>
      <c r="D111" s="214" t="s">
        <v>209</v>
      </c>
      <c r="E111" s="215" t="s">
        <v>295</v>
      </c>
      <c r="F111" s="216" t="s">
        <v>296</v>
      </c>
      <c r="G111" s="217" t="s">
        <v>297</v>
      </c>
      <c r="H111" s="218">
        <v>0.79300000000000004</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1082</v>
      </c>
    </row>
    <row r="112" s="13" customFormat="1">
      <c r="A112" s="13"/>
      <c r="B112" s="228"/>
      <c r="C112" s="229"/>
      <c r="D112" s="230" t="s">
        <v>219</v>
      </c>
      <c r="E112" s="231" t="s">
        <v>19</v>
      </c>
      <c r="F112" s="232" t="s">
        <v>1083</v>
      </c>
      <c r="G112" s="229"/>
      <c r="H112" s="233">
        <v>0.79300000000000004</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219</v>
      </c>
      <c r="AU112" s="239" t="s">
        <v>69</v>
      </c>
      <c r="AV112" s="13" t="s">
        <v>78</v>
      </c>
      <c r="AW112" s="13" t="s">
        <v>31</v>
      </c>
      <c r="AX112" s="13" t="s">
        <v>76</v>
      </c>
      <c r="AY112" s="239" t="s">
        <v>206</v>
      </c>
    </row>
    <row r="113" s="2" customFormat="1" ht="76.35" customHeight="1">
      <c r="A113" s="39"/>
      <c r="B113" s="40"/>
      <c r="C113" s="214" t="s">
        <v>281</v>
      </c>
      <c r="D113" s="214" t="s">
        <v>209</v>
      </c>
      <c r="E113" s="215" t="s">
        <v>917</v>
      </c>
      <c r="F113" s="216" t="s">
        <v>918</v>
      </c>
      <c r="G113" s="217" t="s">
        <v>302</v>
      </c>
      <c r="H113" s="218">
        <v>49.5</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1084</v>
      </c>
    </row>
    <row r="114" s="14" customFormat="1">
      <c r="A114" s="14"/>
      <c r="B114" s="251"/>
      <c r="C114" s="252"/>
      <c r="D114" s="230" t="s">
        <v>219</v>
      </c>
      <c r="E114" s="253" t="s">
        <v>19</v>
      </c>
      <c r="F114" s="254" t="s">
        <v>972</v>
      </c>
      <c r="G114" s="252"/>
      <c r="H114" s="253" t="s">
        <v>19</v>
      </c>
      <c r="I114" s="255"/>
      <c r="J114" s="252"/>
      <c r="K114" s="252"/>
      <c r="L114" s="256"/>
      <c r="M114" s="257"/>
      <c r="N114" s="258"/>
      <c r="O114" s="258"/>
      <c r="P114" s="258"/>
      <c r="Q114" s="258"/>
      <c r="R114" s="258"/>
      <c r="S114" s="258"/>
      <c r="T114" s="259"/>
      <c r="U114" s="14"/>
      <c r="V114" s="14"/>
      <c r="W114" s="14"/>
      <c r="X114" s="14"/>
      <c r="Y114" s="14"/>
      <c r="Z114" s="14"/>
      <c r="AA114" s="14"/>
      <c r="AB114" s="14"/>
      <c r="AC114" s="14"/>
      <c r="AD114" s="14"/>
      <c r="AE114" s="14"/>
      <c r="AT114" s="260" t="s">
        <v>219</v>
      </c>
      <c r="AU114" s="260" t="s">
        <v>69</v>
      </c>
      <c r="AV114" s="14" t="s">
        <v>76</v>
      </c>
      <c r="AW114" s="14" t="s">
        <v>31</v>
      </c>
      <c r="AX114" s="14" t="s">
        <v>69</v>
      </c>
      <c r="AY114" s="260" t="s">
        <v>206</v>
      </c>
    </row>
    <row r="115" s="13" customFormat="1">
      <c r="A115" s="13"/>
      <c r="B115" s="228"/>
      <c r="C115" s="229"/>
      <c r="D115" s="230" t="s">
        <v>219</v>
      </c>
      <c r="E115" s="231" t="s">
        <v>19</v>
      </c>
      <c r="F115" s="232" t="s">
        <v>1085</v>
      </c>
      <c r="G115" s="229"/>
      <c r="H115" s="233">
        <v>49.5</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76</v>
      </c>
      <c r="AY115" s="239" t="s">
        <v>206</v>
      </c>
    </row>
    <row r="116" s="2" customFormat="1" ht="44.25" customHeight="1">
      <c r="A116" s="39"/>
      <c r="B116" s="40"/>
      <c r="C116" s="214" t="s">
        <v>285</v>
      </c>
      <c r="D116" s="214" t="s">
        <v>209</v>
      </c>
      <c r="E116" s="215" t="s">
        <v>300</v>
      </c>
      <c r="F116" s="216" t="s">
        <v>301</v>
      </c>
      <c r="G116" s="217" t="s">
        <v>302</v>
      </c>
      <c r="H116" s="218">
        <v>7.798</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1086</v>
      </c>
    </row>
    <row r="117" s="14" customFormat="1">
      <c r="A117" s="14"/>
      <c r="B117" s="251"/>
      <c r="C117" s="252"/>
      <c r="D117" s="230" t="s">
        <v>219</v>
      </c>
      <c r="E117" s="253" t="s">
        <v>19</v>
      </c>
      <c r="F117" s="254" t="s">
        <v>304</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1087</v>
      </c>
      <c r="G118" s="229"/>
      <c r="H118" s="233">
        <v>7.798</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76.35" customHeight="1">
      <c r="A119" s="39"/>
      <c r="B119" s="40"/>
      <c r="C119" s="214" t="s">
        <v>290</v>
      </c>
      <c r="D119" s="214" t="s">
        <v>209</v>
      </c>
      <c r="E119" s="215" t="s">
        <v>307</v>
      </c>
      <c r="F119" s="216" t="s">
        <v>727</v>
      </c>
      <c r="G119" s="217" t="s">
        <v>302</v>
      </c>
      <c r="H119" s="218">
        <v>22.094000000000001</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1088</v>
      </c>
    </row>
    <row r="120" s="14" customFormat="1">
      <c r="A120" s="14"/>
      <c r="B120" s="251"/>
      <c r="C120" s="252"/>
      <c r="D120" s="230" t="s">
        <v>219</v>
      </c>
      <c r="E120" s="253" t="s">
        <v>19</v>
      </c>
      <c r="F120" s="254" t="s">
        <v>304</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1087</v>
      </c>
      <c r="G121" s="229"/>
      <c r="H121" s="233">
        <v>7.798</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69</v>
      </c>
      <c r="AY121" s="239" t="s">
        <v>206</v>
      </c>
    </row>
    <row r="122" s="14" customFormat="1">
      <c r="A122" s="14"/>
      <c r="B122" s="251"/>
      <c r="C122" s="252"/>
      <c r="D122" s="230" t="s">
        <v>219</v>
      </c>
      <c r="E122" s="253" t="s">
        <v>19</v>
      </c>
      <c r="F122" s="254" t="s">
        <v>310</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1089</v>
      </c>
      <c r="G123" s="229"/>
      <c r="H123" s="233">
        <v>14.295999999999999</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69</v>
      </c>
      <c r="AY123" s="239" t="s">
        <v>206</v>
      </c>
    </row>
    <row r="124" s="15" customFormat="1">
      <c r="A124" s="15"/>
      <c r="B124" s="261"/>
      <c r="C124" s="262"/>
      <c r="D124" s="230" t="s">
        <v>219</v>
      </c>
      <c r="E124" s="263" t="s">
        <v>19</v>
      </c>
      <c r="F124" s="264" t="s">
        <v>312</v>
      </c>
      <c r="G124" s="262"/>
      <c r="H124" s="265">
        <v>22.094000000000001</v>
      </c>
      <c r="I124" s="266"/>
      <c r="J124" s="262"/>
      <c r="K124" s="262"/>
      <c r="L124" s="267"/>
      <c r="M124" s="268"/>
      <c r="N124" s="269"/>
      <c r="O124" s="269"/>
      <c r="P124" s="269"/>
      <c r="Q124" s="269"/>
      <c r="R124" s="269"/>
      <c r="S124" s="269"/>
      <c r="T124" s="270"/>
      <c r="U124" s="15"/>
      <c r="V124" s="15"/>
      <c r="W124" s="15"/>
      <c r="X124" s="15"/>
      <c r="Y124" s="15"/>
      <c r="Z124" s="15"/>
      <c r="AA124" s="15"/>
      <c r="AB124" s="15"/>
      <c r="AC124" s="15"/>
      <c r="AD124" s="15"/>
      <c r="AE124" s="15"/>
      <c r="AT124" s="271" t="s">
        <v>219</v>
      </c>
      <c r="AU124" s="271" t="s">
        <v>69</v>
      </c>
      <c r="AV124" s="15" t="s">
        <v>213</v>
      </c>
      <c r="AW124" s="15" t="s">
        <v>31</v>
      </c>
      <c r="AX124" s="15" t="s">
        <v>76</v>
      </c>
      <c r="AY124" s="271" t="s">
        <v>206</v>
      </c>
    </row>
    <row r="125" s="2" customFormat="1" ht="76.35" customHeight="1">
      <c r="A125" s="39"/>
      <c r="B125" s="40"/>
      <c r="C125" s="214" t="s">
        <v>294</v>
      </c>
      <c r="D125" s="214" t="s">
        <v>209</v>
      </c>
      <c r="E125" s="215" t="s">
        <v>314</v>
      </c>
      <c r="F125" s="216" t="s">
        <v>731</v>
      </c>
      <c r="G125" s="217" t="s">
        <v>302</v>
      </c>
      <c r="H125" s="218">
        <v>7.798</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1090</v>
      </c>
    </row>
    <row r="126" s="14" customFormat="1">
      <c r="A126" s="14"/>
      <c r="B126" s="251"/>
      <c r="C126" s="252"/>
      <c r="D126" s="230" t="s">
        <v>219</v>
      </c>
      <c r="E126" s="253" t="s">
        <v>19</v>
      </c>
      <c r="F126" s="254" t="s">
        <v>465</v>
      </c>
      <c r="G126" s="252"/>
      <c r="H126" s="253" t="s">
        <v>19</v>
      </c>
      <c r="I126" s="255"/>
      <c r="J126" s="252"/>
      <c r="K126" s="252"/>
      <c r="L126" s="256"/>
      <c r="M126" s="257"/>
      <c r="N126" s="258"/>
      <c r="O126" s="258"/>
      <c r="P126" s="258"/>
      <c r="Q126" s="258"/>
      <c r="R126" s="258"/>
      <c r="S126" s="258"/>
      <c r="T126" s="259"/>
      <c r="U126" s="14"/>
      <c r="V126" s="14"/>
      <c r="W126" s="14"/>
      <c r="X126" s="14"/>
      <c r="Y126" s="14"/>
      <c r="Z126" s="14"/>
      <c r="AA126" s="14"/>
      <c r="AB126" s="14"/>
      <c r="AC126" s="14"/>
      <c r="AD126" s="14"/>
      <c r="AE126" s="14"/>
      <c r="AT126" s="260" t="s">
        <v>219</v>
      </c>
      <c r="AU126" s="260" t="s">
        <v>69</v>
      </c>
      <c r="AV126" s="14" t="s">
        <v>76</v>
      </c>
      <c r="AW126" s="14" t="s">
        <v>31</v>
      </c>
      <c r="AX126" s="14" t="s">
        <v>69</v>
      </c>
      <c r="AY126" s="260" t="s">
        <v>206</v>
      </c>
    </row>
    <row r="127" s="13" customFormat="1">
      <c r="A127" s="13"/>
      <c r="B127" s="228"/>
      <c r="C127" s="229"/>
      <c r="D127" s="230" t="s">
        <v>219</v>
      </c>
      <c r="E127" s="231" t="s">
        <v>19</v>
      </c>
      <c r="F127" s="232" t="s">
        <v>1087</v>
      </c>
      <c r="G127" s="229"/>
      <c r="H127" s="233">
        <v>7.798</v>
      </c>
      <c r="I127" s="234"/>
      <c r="J127" s="229"/>
      <c r="K127" s="229"/>
      <c r="L127" s="235"/>
      <c r="M127" s="236"/>
      <c r="N127" s="237"/>
      <c r="O127" s="237"/>
      <c r="P127" s="237"/>
      <c r="Q127" s="237"/>
      <c r="R127" s="237"/>
      <c r="S127" s="237"/>
      <c r="T127" s="238"/>
      <c r="U127" s="13"/>
      <c r="V127" s="13"/>
      <c r="W127" s="13"/>
      <c r="X127" s="13"/>
      <c r="Y127" s="13"/>
      <c r="Z127" s="13"/>
      <c r="AA127" s="13"/>
      <c r="AB127" s="13"/>
      <c r="AC127" s="13"/>
      <c r="AD127" s="13"/>
      <c r="AE127" s="13"/>
      <c r="AT127" s="239" t="s">
        <v>219</v>
      </c>
      <c r="AU127" s="239" t="s">
        <v>69</v>
      </c>
      <c r="AV127" s="13" t="s">
        <v>78</v>
      </c>
      <c r="AW127" s="13" t="s">
        <v>31</v>
      </c>
      <c r="AX127" s="13" t="s">
        <v>76</v>
      </c>
      <c r="AY127" s="239" t="s">
        <v>206</v>
      </c>
    </row>
    <row r="128" s="2" customFormat="1" ht="76.35" customHeight="1">
      <c r="A128" s="39"/>
      <c r="B128" s="40"/>
      <c r="C128" s="214" t="s">
        <v>7</v>
      </c>
      <c r="D128" s="214" t="s">
        <v>209</v>
      </c>
      <c r="E128" s="215" t="s">
        <v>319</v>
      </c>
      <c r="F128" s="216" t="s">
        <v>1022</v>
      </c>
      <c r="G128" s="217" t="s">
        <v>302</v>
      </c>
      <c r="H128" s="218">
        <v>14.295999999999999</v>
      </c>
      <c r="I128" s="219"/>
      <c r="J128" s="220">
        <f>ROUND(I128*H128,2)</f>
        <v>0</v>
      </c>
      <c r="K128" s="221"/>
      <c r="L128" s="45"/>
      <c r="M128" s="222" t="s">
        <v>19</v>
      </c>
      <c r="N128" s="223" t="s">
        <v>40</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213</v>
      </c>
      <c r="AT128" s="226" t="s">
        <v>209</v>
      </c>
      <c r="AU128" s="226" t="s">
        <v>69</v>
      </c>
      <c r="AY128" s="18" t="s">
        <v>206</v>
      </c>
      <c r="BE128" s="227">
        <f>IF(N128="základní",J128,0)</f>
        <v>0</v>
      </c>
      <c r="BF128" s="227">
        <f>IF(N128="snížená",J128,0)</f>
        <v>0</v>
      </c>
      <c r="BG128" s="227">
        <f>IF(N128="zákl. přenesená",J128,0)</f>
        <v>0</v>
      </c>
      <c r="BH128" s="227">
        <f>IF(N128="sníž. přenesená",J128,0)</f>
        <v>0</v>
      </c>
      <c r="BI128" s="227">
        <f>IF(N128="nulová",J128,0)</f>
        <v>0</v>
      </c>
      <c r="BJ128" s="18" t="s">
        <v>76</v>
      </c>
      <c r="BK128" s="227">
        <f>ROUND(I128*H128,2)</f>
        <v>0</v>
      </c>
      <c r="BL128" s="18" t="s">
        <v>213</v>
      </c>
      <c r="BM128" s="226" t="s">
        <v>1091</v>
      </c>
    </row>
    <row r="129" s="14" customFormat="1">
      <c r="A129" s="14"/>
      <c r="B129" s="251"/>
      <c r="C129" s="252"/>
      <c r="D129" s="230" t="s">
        <v>219</v>
      </c>
      <c r="E129" s="253" t="s">
        <v>19</v>
      </c>
      <c r="F129" s="254" t="s">
        <v>931</v>
      </c>
      <c r="G129" s="252"/>
      <c r="H129" s="253" t="s">
        <v>19</v>
      </c>
      <c r="I129" s="255"/>
      <c r="J129" s="252"/>
      <c r="K129" s="252"/>
      <c r="L129" s="256"/>
      <c r="M129" s="257"/>
      <c r="N129" s="258"/>
      <c r="O129" s="258"/>
      <c r="P129" s="258"/>
      <c r="Q129" s="258"/>
      <c r="R129" s="258"/>
      <c r="S129" s="258"/>
      <c r="T129" s="259"/>
      <c r="U129" s="14"/>
      <c r="V129" s="14"/>
      <c r="W129" s="14"/>
      <c r="X129" s="14"/>
      <c r="Y129" s="14"/>
      <c r="Z129" s="14"/>
      <c r="AA129" s="14"/>
      <c r="AB129" s="14"/>
      <c r="AC129" s="14"/>
      <c r="AD129" s="14"/>
      <c r="AE129" s="14"/>
      <c r="AT129" s="260" t="s">
        <v>219</v>
      </c>
      <c r="AU129" s="260" t="s">
        <v>69</v>
      </c>
      <c r="AV129" s="14" t="s">
        <v>76</v>
      </c>
      <c r="AW129" s="14" t="s">
        <v>31</v>
      </c>
      <c r="AX129" s="14" t="s">
        <v>69</v>
      </c>
      <c r="AY129" s="260" t="s">
        <v>206</v>
      </c>
    </row>
    <row r="130" s="13" customFormat="1">
      <c r="A130" s="13"/>
      <c r="B130" s="228"/>
      <c r="C130" s="229"/>
      <c r="D130" s="230" t="s">
        <v>219</v>
      </c>
      <c r="E130" s="231" t="s">
        <v>19</v>
      </c>
      <c r="F130" s="232" t="s">
        <v>1089</v>
      </c>
      <c r="G130" s="229"/>
      <c r="H130" s="233">
        <v>14.295999999999999</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219</v>
      </c>
      <c r="AU130" s="239" t="s">
        <v>69</v>
      </c>
      <c r="AV130" s="13" t="s">
        <v>78</v>
      </c>
      <c r="AW130" s="13" t="s">
        <v>31</v>
      </c>
      <c r="AX130" s="13" t="s">
        <v>76</v>
      </c>
      <c r="AY130" s="239" t="s">
        <v>206</v>
      </c>
    </row>
    <row r="131" s="2" customFormat="1" ht="76.35" customHeight="1">
      <c r="A131" s="39"/>
      <c r="B131" s="40"/>
      <c r="C131" s="214" t="s">
        <v>306</v>
      </c>
      <c r="D131" s="214" t="s">
        <v>209</v>
      </c>
      <c r="E131" s="215" t="s">
        <v>323</v>
      </c>
      <c r="F131" s="216" t="s">
        <v>932</v>
      </c>
      <c r="G131" s="217" t="s">
        <v>302</v>
      </c>
      <c r="H131" s="218">
        <v>2.0910000000000002</v>
      </c>
      <c r="I131" s="219"/>
      <c r="J131" s="220">
        <f>ROUND(I131*H131,2)</f>
        <v>0</v>
      </c>
      <c r="K131" s="221"/>
      <c r="L131" s="45"/>
      <c r="M131" s="222" t="s">
        <v>19</v>
      </c>
      <c r="N131" s="223" t="s">
        <v>40</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213</v>
      </c>
      <c r="AT131" s="226" t="s">
        <v>209</v>
      </c>
      <c r="AU131" s="226" t="s">
        <v>69</v>
      </c>
      <c r="AY131" s="18" t="s">
        <v>206</v>
      </c>
      <c r="BE131" s="227">
        <f>IF(N131="základní",J131,0)</f>
        <v>0</v>
      </c>
      <c r="BF131" s="227">
        <f>IF(N131="snížená",J131,0)</f>
        <v>0</v>
      </c>
      <c r="BG131" s="227">
        <f>IF(N131="zákl. přenesená",J131,0)</f>
        <v>0</v>
      </c>
      <c r="BH131" s="227">
        <f>IF(N131="sníž. přenesená",J131,0)</f>
        <v>0</v>
      </c>
      <c r="BI131" s="227">
        <f>IF(N131="nulová",J131,0)</f>
        <v>0</v>
      </c>
      <c r="BJ131" s="18" t="s">
        <v>76</v>
      </c>
      <c r="BK131" s="227">
        <f>ROUND(I131*H131,2)</f>
        <v>0</v>
      </c>
      <c r="BL131" s="18" t="s">
        <v>213</v>
      </c>
      <c r="BM131" s="226" t="s">
        <v>1092</v>
      </c>
    </row>
    <row r="132" s="14" customFormat="1">
      <c r="A132" s="14"/>
      <c r="B132" s="251"/>
      <c r="C132" s="252"/>
      <c r="D132" s="230" t="s">
        <v>219</v>
      </c>
      <c r="E132" s="253" t="s">
        <v>19</v>
      </c>
      <c r="F132" s="254" t="s">
        <v>326</v>
      </c>
      <c r="G132" s="252"/>
      <c r="H132" s="253" t="s">
        <v>19</v>
      </c>
      <c r="I132" s="255"/>
      <c r="J132" s="252"/>
      <c r="K132" s="252"/>
      <c r="L132" s="256"/>
      <c r="M132" s="257"/>
      <c r="N132" s="258"/>
      <c r="O132" s="258"/>
      <c r="P132" s="258"/>
      <c r="Q132" s="258"/>
      <c r="R132" s="258"/>
      <c r="S132" s="258"/>
      <c r="T132" s="259"/>
      <c r="U132" s="14"/>
      <c r="V132" s="14"/>
      <c r="W132" s="14"/>
      <c r="X132" s="14"/>
      <c r="Y132" s="14"/>
      <c r="Z132" s="14"/>
      <c r="AA132" s="14"/>
      <c r="AB132" s="14"/>
      <c r="AC132" s="14"/>
      <c r="AD132" s="14"/>
      <c r="AE132" s="14"/>
      <c r="AT132" s="260" t="s">
        <v>219</v>
      </c>
      <c r="AU132" s="260" t="s">
        <v>69</v>
      </c>
      <c r="AV132" s="14" t="s">
        <v>76</v>
      </c>
      <c r="AW132" s="14" t="s">
        <v>31</v>
      </c>
      <c r="AX132" s="14" t="s">
        <v>69</v>
      </c>
      <c r="AY132" s="260" t="s">
        <v>206</v>
      </c>
    </row>
    <row r="133" s="13" customFormat="1">
      <c r="A133" s="13"/>
      <c r="B133" s="228"/>
      <c r="C133" s="229"/>
      <c r="D133" s="230" t="s">
        <v>219</v>
      </c>
      <c r="E133" s="231" t="s">
        <v>19</v>
      </c>
      <c r="F133" s="232" t="s">
        <v>1093</v>
      </c>
      <c r="G133" s="229"/>
      <c r="H133" s="233">
        <v>2.0910000000000002</v>
      </c>
      <c r="I133" s="234"/>
      <c r="J133" s="229"/>
      <c r="K133" s="229"/>
      <c r="L133" s="235"/>
      <c r="M133" s="236"/>
      <c r="N133" s="237"/>
      <c r="O133" s="237"/>
      <c r="P133" s="237"/>
      <c r="Q133" s="237"/>
      <c r="R133" s="237"/>
      <c r="S133" s="237"/>
      <c r="T133" s="238"/>
      <c r="U133" s="13"/>
      <c r="V133" s="13"/>
      <c r="W133" s="13"/>
      <c r="X133" s="13"/>
      <c r="Y133" s="13"/>
      <c r="Z133" s="13"/>
      <c r="AA133" s="13"/>
      <c r="AB133" s="13"/>
      <c r="AC133" s="13"/>
      <c r="AD133" s="13"/>
      <c r="AE133" s="13"/>
      <c r="AT133" s="239" t="s">
        <v>219</v>
      </c>
      <c r="AU133" s="239" t="s">
        <v>69</v>
      </c>
      <c r="AV133" s="13" t="s">
        <v>78</v>
      </c>
      <c r="AW133" s="13" t="s">
        <v>31</v>
      </c>
      <c r="AX133" s="13" t="s">
        <v>76</v>
      </c>
      <c r="AY133" s="239" t="s">
        <v>206</v>
      </c>
    </row>
    <row r="134" s="2" customFormat="1" ht="76.35" customHeight="1">
      <c r="A134" s="39"/>
      <c r="B134" s="40"/>
      <c r="C134" s="214" t="s">
        <v>313</v>
      </c>
      <c r="D134" s="214" t="s">
        <v>209</v>
      </c>
      <c r="E134" s="215" t="s">
        <v>329</v>
      </c>
      <c r="F134" s="216" t="s">
        <v>1094</v>
      </c>
      <c r="G134" s="217" t="s">
        <v>302</v>
      </c>
      <c r="H134" s="218">
        <v>0.17899999999999999</v>
      </c>
      <c r="I134" s="219"/>
      <c r="J134" s="220">
        <f>ROUND(I134*H134,2)</f>
        <v>0</v>
      </c>
      <c r="K134" s="221"/>
      <c r="L134" s="45"/>
      <c r="M134" s="222" t="s">
        <v>19</v>
      </c>
      <c r="N134" s="223" t="s">
        <v>40</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213</v>
      </c>
      <c r="AT134" s="226" t="s">
        <v>209</v>
      </c>
      <c r="AU134" s="226" t="s">
        <v>69</v>
      </c>
      <c r="AY134" s="18" t="s">
        <v>206</v>
      </c>
      <c r="BE134" s="227">
        <f>IF(N134="základní",J134,0)</f>
        <v>0</v>
      </c>
      <c r="BF134" s="227">
        <f>IF(N134="snížená",J134,0)</f>
        <v>0</v>
      </c>
      <c r="BG134" s="227">
        <f>IF(N134="zákl. přenesená",J134,0)</f>
        <v>0</v>
      </c>
      <c r="BH134" s="227">
        <f>IF(N134="sníž. přenesená",J134,0)</f>
        <v>0</v>
      </c>
      <c r="BI134" s="227">
        <f>IF(N134="nulová",J134,0)</f>
        <v>0</v>
      </c>
      <c r="BJ134" s="18" t="s">
        <v>76</v>
      </c>
      <c r="BK134" s="227">
        <f>ROUND(I134*H134,2)</f>
        <v>0</v>
      </c>
      <c r="BL134" s="18" t="s">
        <v>213</v>
      </c>
      <c r="BM134" s="226" t="s">
        <v>1095</v>
      </c>
    </row>
    <row r="135" s="14" customFormat="1">
      <c r="A135" s="14"/>
      <c r="B135" s="251"/>
      <c r="C135" s="252"/>
      <c r="D135" s="230" t="s">
        <v>219</v>
      </c>
      <c r="E135" s="253" t="s">
        <v>19</v>
      </c>
      <c r="F135" s="254" t="s">
        <v>332</v>
      </c>
      <c r="G135" s="252"/>
      <c r="H135" s="253" t="s">
        <v>19</v>
      </c>
      <c r="I135" s="255"/>
      <c r="J135" s="252"/>
      <c r="K135" s="252"/>
      <c r="L135" s="256"/>
      <c r="M135" s="257"/>
      <c r="N135" s="258"/>
      <c r="O135" s="258"/>
      <c r="P135" s="258"/>
      <c r="Q135" s="258"/>
      <c r="R135" s="258"/>
      <c r="S135" s="258"/>
      <c r="T135" s="259"/>
      <c r="U135" s="14"/>
      <c r="V135" s="14"/>
      <c r="W135" s="14"/>
      <c r="X135" s="14"/>
      <c r="Y135" s="14"/>
      <c r="Z135" s="14"/>
      <c r="AA135" s="14"/>
      <c r="AB135" s="14"/>
      <c r="AC135" s="14"/>
      <c r="AD135" s="14"/>
      <c r="AE135" s="14"/>
      <c r="AT135" s="260" t="s">
        <v>219</v>
      </c>
      <c r="AU135" s="260" t="s">
        <v>69</v>
      </c>
      <c r="AV135" s="14" t="s">
        <v>76</v>
      </c>
      <c r="AW135" s="14" t="s">
        <v>31</v>
      </c>
      <c r="AX135" s="14" t="s">
        <v>69</v>
      </c>
      <c r="AY135" s="260" t="s">
        <v>206</v>
      </c>
    </row>
    <row r="136" s="13" customFormat="1">
      <c r="A136" s="13"/>
      <c r="B136" s="228"/>
      <c r="C136" s="229"/>
      <c r="D136" s="230" t="s">
        <v>219</v>
      </c>
      <c r="E136" s="231" t="s">
        <v>19</v>
      </c>
      <c r="F136" s="232" t="s">
        <v>1096</v>
      </c>
      <c r="G136" s="229"/>
      <c r="H136" s="233">
        <v>0.17899999999999999</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219</v>
      </c>
      <c r="AU136" s="239" t="s">
        <v>69</v>
      </c>
      <c r="AV136" s="13" t="s">
        <v>78</v>
      </c>
      <c r="AW136" s="13" t="s">
        <v>31</v>
      </c>
      <c r="AX136" s="13" t="s">
        <v>76</v>
      </c>
      <c r="AY136" s="239" t="s">
        <v>206</v>
      </c>
    </row>
    <row r="137" s="2" customFormat="1" ht="90" customHeight="1">
      <c r="A137" s="39"/>
      <c r="B137" s="40"/>
      <c r="C137" s="214" t="s">
        <v>318</v>
      </c>
      <c r="D137" s="214" t="s">
        <v>209</v>
      </c>
      <c r="E137" s="215" t="s">
        <v>335</v>
      </c>
      <c r="F137" s="216" t="s">
        <v>336</v>
      </c>
      <c r="G137" s="217" t="s">
        <v>302</v>
      </c>
      <c r="H137" s="218">
        <v>0.17899999999999999</v>
      </c>
      <c r="I137" s="219"/>
      <c r="J137" s="220">
        <f>ROUND(I137*H137,2)</f>
        <v>0</v>
      </c>
      <c r="K137" s="221"/>
      <c r="L137" s="45"/>
      <c r="M137" s="222" t="s">
        <v>19</v>
      </c>
      <c r="N137" s="223" t="s">
        <v>40</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213</v>
      </c>
      <c r="AT137" s="226" t="s">
        <v>209</v>
      </c>
      <c r="AU137" s="226" t="s">
        <v>69</v>
      </c>
      <c r="AY137" s="18" t="s">
        <v>206</v>
      </c>
      <c r="BE137" s="227">
        <f>IF(N137="základní",J137,0)</f>
        <v>0</v>
      </c>
      <c r="BF137" s="227">
        <f>IF(N137="snížená",J137,0)</f>
        <v>0</v>
      </c>
      <c r="BG137" s="227">
        <f>IF(N137="zákl. přenesená",J137,0)</f>
        <v>0</v>
      </c>
      <c r="BH137" s="227">
        <f>IF(N137="sníž. přenesená",J137,0)</f>
        <v>0</v>
      </c>
      <c r="BI137" s="227">
        <f>IF(N137="nulová",J137,0)</f>
        <v>0</v>
      </c>
      <c r="BJ137" s="18" t="s">
        <v>76</v>
      </c>
      <c r="BK137" s="227">
        <f>ROUND(I137*H137,2)</f>
        <v>0</v>
      </c>
      <c r="BL137" s="18" t="s">
        <v>213</v>
      </c>
      <c r="BM137" s="226" t="s">
        <v>1097</v>
      </c>
    </row>
    <row r="138" s="2" customFormat="1" ht="76.35" customHeight="1">
      <c r="A138" s="39"/>
      <c r="B138" s="40"/>
      <c r="C138" s="214" t="s">
        <v>322</v>
      </c>
      <c r="D138" s="214" t="s">
        <v>209</v>
      </c>
      <c r="E138" s="215" t="s">
        <v>339</v>
      </c>
      <c r="F138" s="216" t="s">
        <v>982</v>
      </c>
      <c r="G138" s="217" t="s">
        <v>302</v>
      </c>
      <c r="H138" s="218">
        <v>2.27</v>
      </c>
      <c r="I138" s="219"/>
      <c r="J138" s="220">
        <f>ROUND(I138*H138,2)</f>
        <v>0</v>
      </c>
      <c r="K138" s="221"/>
      <c r="L138" s="45"/>
      <c r="M138" s="222" t="s">
        <v>19</v>
      </c>
      <c r="N138" s="223" t="s">
        <v>40</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213</v>
      </c>
      <c r="AT138" s="226" t="s">
        <v>209</v>
      </c>
      <c r="AU138" s="226" t="s">
        <v>69</v>
      </c>
      <c r="AY138" s="18" t="s">
        <v>206</v>
      </c>
      <c r="BE138" s="227">
        <f>IF(N138="základní",J138,0)</f>
        <v>0</v>
      </c>
      <c r="BF138" s="227">
        <f>IF(N138="snížená",J138,0)</f>
        <v>0</v>
      </c>
      <c r="BG138" s="227">
        <f>IF(N138="zákl. přenesená",J138,0)</f>
        <v>0</v>
      </c>
      <c r="BH138" s="227">
        <f>IF(N138="sníž. přenesená",J138,0)</f>
        <v>0</v>
      </c>
      <c r="BI138" s="227">
        <f>IF(N138="nulová",J138,0)</f>
        <v>0</v>
      </c>
      <c r="BJ138" s="18" t="s">
        <v>76</v>
      </c>
      <c r="BK138" s="227">
        <f>ROUND(I138*H138,2)</f>
        <v>0</v>
      </c>
      <c r="BL138" s="18" t="s">
        <v>213</v>
      </c>
      <c r="BM138" s="226" t="s">
        <v>1098</v>
      </c>
    </row>
    <row r="139" s="14" customFormat="1">
      <c r="A139" s="14"/>
      <c r="B139" s="251"/>
      <c r="C139" s="252"/>
      <c r="D139" s="230" t="s">
        <v>219</v>
      </c>
      <c r="E139" s="253" t="s">
        <v>19</v>
      </c>
      <c r="F139" s="254" t="s">
        <v>342</v>
      </c>
      <c r="G139" s="252"/>
      <c r="H139" s="253" t="s">
        <v>19</v>
      </c>
      <c r="I139" s="255"/>
      <c r="J139" s="252"/>
      <c r="K139" s="252"/>
      <c r="L139" s="256"/>
      <c r="M139" s="257"/>
      <c r="N139" s="258"/>
      <c r="O139" s="258"/>
      <c r="P139" s="258"/>
      <c r="Q139" s="258"/>
      <c r="R139" s="258"/>
      <c r="S139" s="258"/>
      <c r="T139" s="259"/>
      <c r="U139" s="14"/>
      <c r="V139" s="14"/>
      <c r="W139" s="14"/>
      <c r="X139" s="14"/>
      <c r="Y139" s="14"/>
      <c r="Z139" s="14"/>
      <c r="AA139" s="14"/>
      <c r="AB139" s="14"/>
      <c r="AC139" s="14"/>
      <c r="AD139" s="14"/>
      <c r="AE139" s="14"/>
      <c r="AT139" s="260" t="s">
        <v>219</v>
      </c>
      <c r="AU139" s="260" t="s">
        <v>69</v>
      </c>
      <c r="AV139" s="14" t="s">
        <v>76</v>
      </c>
      <c r="AW139" s="14" t="s">
        <v>31</v>
      </c>
      <c r="AX139" s="14" t="s">
        <v>69</v>
      </c>
      <c r="AY139" s="260" t="s">
        <v>206</v>
      </c>
    </row>
    <row r="140" s="13" customFormat="1">
      <c r="A140" s="13"/>
      <c r="B140" s="228"/>
      <c r="C140" s="229"/>
      <c r="D140" s="230" t="s">
        <v>219</v>
      </c>
      <c r="E140" s="231" t="s">
        <v>19</v>
      </c>
      <c r="F140" s="232" t="s">
        <v>1099</v>
      </c>
      <c r="G140" s="229"/>
      <c r="H140" s="233">
        <v>2.27</v>
      </c>
      <c r="I140" s="234"/>
      <c r="J140" s="229"/>
      <c r="K140" s="229"/>
      <c r="L140" s="235"/>
      <c r="M140" s="272"/>
      <c r="N140" s="273"/>
      <c r="O140" s="273"/>
      <c r="P140" s="273"/>
      <c r="Q140" s="273"/>
      <c r="R140" s="273"/>
      <c r="S140" s="273"/>
      <c r="T140" s="274"/>
      <c r="U140" s="13"/>
      <c r="V140" s="13"/>
      <c r="W140" s="13"/>
      <c r="X140" s="13"/>
      <c r="Y140" s="13"/>
      <c r="Z140" s="13"/>
      <c r="AA140" s="13"/>
      <c r="AB140" s="13"/>
      <c r="AC140" s="13"/>
      <c r="AD140" s="13"/>
      <c r="AE140" s="13"/>
      <c r="AT140" s="239" t="s">
        <v>219</v>
      </c>
      <c r="AU140" s="239" t="s">
        <v>69</v>
      </c>
      <c r="AV140" s="13" t="s">
        <v>78</v>
      </c>
      <c r="AW140" s="13" t="s">
        <v>31</v>
      </c>
      <c r="AX140" s="13" t="s">
        <v>76</v>
      </c>
      <c r="AY140" s="239" t="s">
        <v>206</v>
      </c>
    </row>
    <row r="141" s="2" customFormat="1" ht="6.96" customHeight="1">
      <c r="A141" s="39"/>
      <c r="B141" s="60"/>
      <c r="C141" s="61"/>
      <c r="D141" s="61"/>
      <c r="E141" s="61"/>
      <c r="F141" s="61"/>
      <c r="G141" s="61"/>
      <c r="H141" s="61"/>
      <c r="I141" s="61"/>
      <c r="J141" s="61"/>
      <c r="K141" s="61"/>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nFyEWgVEdm26JXSJRTG7QOvm4VQbpvFCSgM8iPoU3l6TnQ+TGh3pN9/tiUdA1S20k/VVhEE4jqUm+8ZxXaMXiw==" hashValue="QK0HA+GFIHiPY9qxQr/5Huf/PlqjAqPO0svoLuJGDhzhym4pAiWoV5lFQgl8JIi35lW6Ra/6YaCxQvXgrli8YQ==" algorithmName="SHA-512" password="CC35"/>
  <autoFilter ref="C84:K14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152</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1100</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1101</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ROUND((SUM(BE85:BE124)),  2)</f>
        <v>0</v>
      </c>
      <c r="G35" s="39"/>
      <c r="H35" s="39"/>
      <c r="I35" s="158">
        <v>0.20999999999999999</v>
      </c>
      <c r="J35" s="157">
        <f>ROUND(((SUM(BE85:BE124))*I35),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ROUND((SUM(BF85:BF124)),  2)</f>
        <v>0</v>
      </c>
      <c r="G36" s="39"/>
      <c r="H36" s="39"/>
      <c r="I36" s="158">
        <v>0.14999999999999999</v>
      </c>
      <c r="J36" s="157">
        <f>ROUND(((SUM(BF85:BF124))*I36),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ROUND((SUM(BG85:BG124)),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ROUND((SUM(BH85:BH124)),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ROUND((SUM(BI85:BI124)),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1100</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04.01 - SO 04.01 - km 0,050 - 0,480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1100</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04.01 - SO 04.01 - km 0,050 - 0,480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SUM(P86:P124)</f>
        <v>0</v>
      </c>
      <c r="Q85" s="97"/>
      <c r="R85" s="195">
        <f>SUM(R86:R124)</f>
        <v>99</v>
      </c>
      <c r="S85" s="97"/>
      <c r="T85" s="196">
        <f>SUM(T86:T124)</f>
        <v>0</v>
      </c>
      <c r="U85" s="39"/>
      <c r="V85" s="39"/>
      <c r="W85" s="39"/>
      <c r="X85" s="39"/>
      <c r="Y85" s="39"/>
      <c r="Z85" s="39"/>
      <c r="AA85" s="39"/>
      <c r="AB85" s="39"/>
      <c r="AC85" s="39"/>
      <c r="AD85" s="39"/>
      <c r="AE85" s="39"/>
      <c r="AT85" s="18" t="s">
        <v>68</v>
      </c>
      <c r="AU85" s="18" t="s">
        <v>188</v>
      </c>
      <c r="BK85" s="197">
        <f>SUM(BK86:BK124)</f>
        <v>0</v>
      </c>
    </row>
    <row r="86" s="2" customFormat="1" ht="49.05" customHeight="1">
      <c r="A86" s="39"/>
      <c r="B86" s="40"/>
      <c r="C86" s="214" t="s">
        <v>76</v>
      </c>
      <c r="D86" s="214" t="s">
        <v>209</v>
      </c>
      <c r="E86" s="215" t="s">
        <v>1102</v>
      </c>
      <c r="F86" s="216" t="s">
        <v>1103</v>
      </c>
      <c r="G86" s="217" t="s">
        <v>212</v>
      </c>
      <c r="H86" s="218">
        <v>40</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1104</v>
      </c>
    </row>
    <row r="87" s="13" customFormat="1">
      <c r="A87" s="13"/>
      <c r="B87" s="228"/>
      <c r="C87" s="229"/>
      <c r="D87" s="230" t="s">
        <v>219</v>
      </c>
      <c r="E87" s="231" t="s">
        <v>19</v>
      </c>
      <c r="F87" s="232" t="s">
        <v>1105</v>
      </c>
      <c r="G87" s="229"/>
      <c r="H87" s="233">
        <v>40</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76</v>
      </c>
      <c r="AY87" s="239" t="s">
        <v>206</v>
      </c>
    </row>
    <row r="88" s="2" customFormat="1" ht="114.9" customHeight="1">
      <c r="A88" s="39"/>
      <c r="B88" s="40"/>
      <c r="C88" s="214" t="s">
        <v>78</v>
      </c>
      <c r="D88" s="214" t="s">
        <v>209</v>
      </c>
      <c r="E88" s="215" t="s">
        <v>1106</v>
      </c>
      <c r="F88" s="216" t="s">
        <v>1107</v>
      </c>
      <c r="G88" s="217" t="s">
        <v>217</v>
      </c>
      <c r="H88" s="218">
        <v>860</v>
      </c>
      <c r="I88" s="219"/>
      <c r="J88" s="220">
        <f>ROUND(I88*H88,2)</f>
        <v>0</v>
      </c>
      <c r="K88" s="221"/>
      <c r="L88" s="45"/>
      <c r="M88" s="222" t="s">
        <v>19</v>
      </c>
      <c r="N88" s="223" t="s">
        <v>40</v>
      </c>
      <c r="O88" s="85"/>
      <c r="P88" s="224">
        <f>O88*H88</f>
        <v>0</v>
      </c>
      <c r="Q88" s="224">
        <v>0</v>
      </c>
      <c r="R88" s="224">
        <f>Q88*H88</f>
        <v>0</v>
      </c>
      <c r="S88" s="224">
        <v>0</v>
      </c>
      <c r="T88" s="225">
        <f>S88*H88</f>
        <v>0</v>
      </c>
      <c r="U88" s="39"/>
      <c r="V88" s="39"/>
      <c r="W88" s="39"/>
      <c r="X88" s="39"/>
      <c r="Y88" s="39"/>
      <c r="Z88" s="39"/>
      <c r="AA88" s="39"/>
      <c r="AB88" s="39"/>
      <c r="AC88" s="39"/>
      <c r="AD88" s="39"/>
      <c r="AE88" s="39"/>
      <c r="AR88" s="226" t="s">
        <v>213</v>
      </c>
      <c r="AT88" s="226" t="s">
        <v>209</v>
      </c>
      <c r="AU88" s="226" t="s">
        <v>69</v>
      </c>
      <c r="AY88" s="18" t="s">
        <v>206</v>
      </c>
      <c r="BE88" s="227">
        <f>IF(N88="základní",J88,0)</f>
        <v>0</v>
      </c>
      <c r="BF88" s="227">
        <f>IF(N88="snížená",J88,0)</f>
        <v>0</v>
      </c>
      <c r="BG88" s="227">
        <f>IF(N88="zákl. přenesená",J88,0)</f>
        <v>0</v>
      </c>
      <c r="BH88" s="227">
        <f>IF(N88="sníž. přenesená",J88,0)</f>
        <v>0</v>
      </c>
      <c r="BI88" s="227">
        <f>IF(N88="nulová",J88,0)</f>
        <v>0</v>
      </c>
      <c r="BJ88" s="18" t="s">
        <v>76</v>
      </c>
      <c r="BK88" s="227">
        <f>ROUND(I88*H88,2)</f>
        <v>0</v>
      </c>
      <c r="BL88" s="18" t="s">
        <v>213</v>
      </c>
      <c r="BM88" s="226" t="s">
        <v>1108</v>
      </c>
    </row>
    <row r="89" s="13" customFormat="1">
      <c r="A89" s="13"/>
      <c r="B89" s="228"/>
      <c r="C89" s="229"/>
      <c r="D89" s="230" t="s">
        <v>219</v>
      </c>
      <c r="E89" s="231" t="s">
        <v>19</v>
      </c>
      <c r="F89" s="232" t="s">
        <v>1109</v>
      </c>
      <c r="G89" s="229"/>
      <c r="H89" s="233">
        <v>860</v>
      </c>
      <c r="I89" s="234"/>
      <c r="J89" s="229"/>
      <c r="K89" s="229"/>
      <c r="L89" s="235"/>
      <c r="M89" s="236"/>
      <c r="N89" s="237"/>
      <c r="O89" s="237"/>
      <c r="P89" s="237"/>
      <c r="Q89" s="237"/>
      <c r="R89" s="237"/>
      <c r="S89" s="237"/>
      <c r="T89" s="238"/>
      <c r="U89" s="13"/>
      <c r="V89" s="13"/>
      <c r="W89" s="13"/>
      <c r="X89" s="13"/>
      <c r="Y89" s="13"/>
      <c r="Z89" s="13"/>
      <c r="AA89" s="13"/>
      <c r="AB89" s="13"/>
      <c r="AC89" s="13"/>
      <c r="AD89" s="13"/>
      <c r="AE89" s="13"/>
      <c r="AT89" s="239" t="s">
        <v>219</v>
      </c>
      <c r="AU89" s="239" t="s">
        <v>69</v>
      </c>
      <c r="AV89" s="13" t="s">
        <v>78</v>
      </c>
      <c r="AW89" s="13" t="s">
        <v>31</v>
      </c>
      <c r="AX89" s="13" t="s">
        <v>69</v>
      </c>
      <c r="AY89" s="239" t="s">
        <v>206</v>
      </c>
    </row>
    <row r="90" s="15" customFormat="1">
      <c r="A90" s="15"/>
      <c r="B90" s="261"/>
      <c r="C90" s="262"/>
      <c r="D90" s="230" t="s">
        <v>219</v>
      </c>
      <c r="E90" s="263" t="s">
        <v>19</v>
      </c>
      <c r="F90" s="264" t="s">
        <v>312</v>
      </c>
      <c r="G90" s="262"/>
      <c r="H90" s="265">
        <v>860</v>
      </c>
      <c r="I90" s="266"/>
      <c r="J90" s="262"/>
      <c r="K90" s="262"/>
      <c r="L90" s="267"/>
      <c r="M90" s="268"/>
      <c r="N90" s="269"/>
      <c r="O90" s="269"/>
      <c r="P90" s="269"/>
      <c r="Q90" s="269"/>
      <c r="R90" s="269"/>
      <c r="S90" s="269"/>
      <c r="T90" s="270"/>
      <c r="U90" s="15"/>
      <c r="V90" s="15"/>
      <c r="W90" s="15"/>
      <c r="X90" s="15"/>
      <c r="Y90" s="15"/>
      <c r="Z90" s="15"/>
      <c r="AA90" s="15"/>
      <c r="AB90" s="15"/>
      <c r="AC90" s="15"/>
      <c r="AD90" s="15"/>
      <c r="AE90" s="15"/>
      <c r="AT90" s="271" t="s">
        <v>219</v>
      </c>
      <c r="AU90" s="271" t="s">
        <v>69</v>
      </c>
      <c r="AV90" s="15" t="s">
        <v>213</v>
      </c>
      <c r="AW90" s="15" t="s">
        <v>31</v>
      </c>
      <c r="AX90" s="15" t="s">
        <v>76</v>
      </c>
      <c r="AY90" s="271" t="s">
        <v>206</v>
      </c>
    </row>
    <row r="91" s="2" customFormat="1" ht="90" customHeight="1">
      <c r="A91" s="39"/>
      <c r="B91" s="40"/>
      <c r="C91" s="214" t="s">
        <v>221</v>
      </c>
      <c r="D91" s="214" t="s">
        <v>209</v>
      </c>
      <c r="E91" s="215" t="s">
        <v>1110</v>
      </c>
      <c r="F91" s="216" t="s">
        <v>1111</v>
      </c>
      <c r="G91" s="217" t="s">
        <v>212</v>
      </c>
      <c r="H91" s="218">
        <v>10</v>
      </c>
      <c r="I91" s="219"/>
      <c r="J91" s="220">
        <f>ROUND(I91*H91,2)</f>
        <v>0</v>
      </c>
      <c r="K91" s="221"/>
      <c r="L91" s="45"/>
      <c r="M91" s="222" t="s">
        <v>19</v>
      </c>
      <c r="N91" s="223" t="s">
        <v>40</v>
      </c>
      <c r="O91" s="85"/>
      <c r="P91" s="224">
        <f>O91*H91</f>
        <v>0</v>
      </c>
      <c r="Q91" s="224">
        <v>0</v>
      </c>
      <c r="R91" s="224">
        <f>Q91*H91</f>
        <v>0</v>
      </c>
      <c r="S91" s="224">
        <v>0</v>
      </c>
      <c r="T91" s="225">
        <f>S91*H91</f>
        <v>0</v>
      </c>
      <c r="U91" s="39"/>
      <c r="V91" s="39"/>
      <c r="W91" s="39"/>
      <c r="X91" s="39"/>
      <c r="Y91" s="39"/>
      <c r="Z91" s="39"/>
      <c r="AA91" s="39"/>
      <c r="AB91" s="39"/>
      <c r="AC91" s="39"/>
      <c r="AD91" s="39"/>
      <c r="AE91" s="39"/>
      <c r="AR91" s="226" t="s">
        <v>213</v>
      </c>
      <c r="AT91" s="226" t="s">
        <v>209</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1112</v>
      </c>
    </row>
    <row r="92" s="2" customFormat="1" ht="90" customHeight="1">
      <c r="A92" s="39"/>
      <c r="B92" s="40"/>
      <c r="C92" s="214" t="s">
        <v>213</v>
      </c>
      <c r="D92" s="214" t="s">
        <v>209</v>
      </c>
      <c r="E92" s="215" t="s">
        <v>1113</v>
      </c>
      <c r="F92" s="216" t="s">
        <v>1114</v>
      </c>
      <c r="G92" s="217" t="s">
        <v>212</v>
      </c>
      <c r="H92" s="218">
        <v>10</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1115</v>
      </c>
    </row>
    <row r="93" s="2" customFormat="1" ht="114.9" customHeight="1">
      <c r="A93" s="39"/>
      <c r="B93" s="40"/>
      <c r="C93" s="214" t="s">
        <v>207</v>
      </c>
      <c r="D93" s="214" t="s">
        <v>209</v>
      </c>
      <c r="E93" s="215" t="s">
        <v>1116</v>
      </c>
      <c r="F93" s="216" t="s">
        <v>1117</v>
      </c>
      <c r="G93" s="217" t="s">
        <v>258</v>
      </c>
      <c r="H93" s="218">
        <v>20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1118</v>
      </c>
    </row>
    <row r="94" s="2" customFormat="1" ht="128.55" customHeight="1">
      <c r="A94" s="39"/>
      <c r="B94" s="40"/>
      <c r="C94" s="214" t="s">
        <v>235</v>
      </c>
      <c r="D94" s="214" t="s">
        <v>209</v>
      </c>
      <c r="E94" s="215" t="s">
        <v>901</v>
      </c>
      <c r="F94" s="216" t="s">
        <v>902</v>
      </c>
      <c r="G94" s="217" t="s">
        <v>297</v>
      </c>
      <c r="H94" s="218">
        <v>1.3500000000000001</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1119</v>
      </c>
    </row>
    <row r="95" s="13" customFormat="1">
      <c r="A95" s="13"/>
      <c r="B95" s="228"/>
      <c r="C95" s="229"/>
      <c r="D95" s="230" t="s">
        <v>219</v>
      </c>
      <c r="E95" s="231" t="s">
        <v>19</v>
      </c>
      <c r="F95" s="232" t="s">
        <v>1120</v>
      </c>
      <c r="G95" s="229"/>
      <c r="H95" s="233">
        <v>1.3500000000000001</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78" customHeight="1">
      <c r="A96" s="39"/>
      <c r="B96" s="40"/>
      <c r="C96" s="214" t="s">
        <v>240</v>
      </c>
      <c r="D96" s="214" t="s">
        <v>209</v>
      </c>
      <c r="E96" s="215" t="s">
        <v>905</v>
      </c>
      <c r="F96" s="216" t="s">
        <v>906</v>
      </c>
      <c r="G96" s="217" t="s">
        <v>297</v>
      </c>
      <c r="H96" s="218">
        <v>1.3500000000000001</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1121</v>
      </c>
    </row>
    <row r="97" s="2" customFormat="1" ht="76.35" customHeight="1">
      <c r="A97" s="39"/>
      <c r="B97" s="40"/>
      <c r="C97" s="214" t="s">
        <v>229</v>
      </c>
      <c r="D97" s="214" t="s">
        <v>209</v>
      </c>
      <c r="E97" s="215" t="s">
        <v>908</v>
      </c>
      <c r="F97" s="216" t="s">
        <v>909</v>
      </c>
      <c r="G97" s="217" t="s">
        <v>910</v>
      </c>
      <c r="H97" s="218">
        <v>66</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1122</v>
      </c>
    </row>
    <row r="98" s="13" customFormat="1">
      <c r="A98" s="13"/>
      <c r="B98" s="228"/>
      <c r="C98" s="229"/>
      <c r="D98" s="230" t="s">
        <v>219</v>
      </c>
      <c r="E98" s="231" t="s">
        <v>19</v>
      </c>
      <c r="F98" s="232" t="s">
        <v>912</v>
      </c>
      <c r="G98" s="229"/>
      <c r="H98" s="233">
        <v>66</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21.75" customHeight="1">
      <c r="A99" s="39"/>
      <c r="B99" s="40"/>
      <c r="C99" s="240" t="s">
        <v>247</v>
      </c>
      <c r="D99" s="240" t="s">
        <v>226</v>
      </c>
      <c r="E99" s="241" t="s">
        <v>913</v>
      </c>
      <c r="F99" s="242" t="s">
        <v>914</v>
      </c>
      <c r="G99" s="243" t="s">
        <v>302</v>
      </c>
      <c r="H99" s="244">
        <v>99</v>
      </c>
      <c r="I99" s="245"/>
      <c r="J99" s="246">
        <f>ROUND(I99*H99,2)</f>
        <v>0</v>
      </c>
      <c r="K99" s="247"/>
      <c r="L99" s="248"/>
      <c r="M99" s="249" t="s">
        <v>19</v>
      </c>
      <c r="N99" s="250" t="s">
        <v>40</v>
      </c>
      <c r="O99" s="85"/>
      <c r="P99" s="224">
        <f>O99*H99</f>
        <v>0</v>
      </c>
      <c r="Q99" s="224">
        <v>1</v>
      </c>
      <c r="R99" s="224">
        <f>Q99*H99</f>
        <v>99</v>
      </c>
      <c r="S99" s="224">
        <v>0</v>
      </c>
      <c r="T99" s="225">
        <f>S99*H99</f>
        <v>0</v>
      </c>
      <c r="U99" s="39"/>
      <c r="V99" s="39"/>
      <c r="W99" s="39"/>
      <c r="X99" s="39"/>
      <c r="Y99" s="39"/>
      <c r="Z99" s="39"/>
      <c r="AA99" s="39"/>
      <c r="AB99" s="39"/>
      <c r="AC99" s="39"/>
      <c r="AD99" s="39"/>
      <c r="AE99" s="39"/>
      <c r="AR99" s="226" t="s">
        <v>229</v>
      </c>
      <c r="AT99" s="226" t="s">
        <v>226</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1123</v>
      </c>
    </row>
    <row r="100" s="13" customFormat="1">
      <c r="A100" s="13"/>
      <c r="B100" s="228"/>
      <c r="C100" s="229"/>
      <c r="D100" s="230" t="s">
        <v>219</v>
      </c>
      <c r="E100" s="231" t="s">
        <v>19</v>
      </c>
      <c r="F100" s="232" t="s">
        <v>916</v>
      </c>
      <c r="G100" s="229"/>
      <c r="H100" s="233">
        <v>99</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24.15" customHeight="1">
      <c r="A101" s="39"/>
      <c r="B101" s="40"/>
      <c r="C101" s="214" t="s">
        <v>251</v>
      </c>
      <c r="D101" s="214" t="s">
        <v>209</v>
      </c>
      <c r="E101" s="215" t="s">
        <v>295</v>
      </c>
      <c r="F101" s="216" t="s">
        <v>296</v>
      </c>
      <c r="G101" s="217" t="s">
        <v>297</v>
      </c>
      <c r="H101" s="218">
        <v>2.7999999999999998</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1124</v>
      </c>
    </row>
    <row r="102" s="13" customFormat="1">
      <c r="A102" s="13"/>
      <c r="B102" s="228"/>
      <c r="C102" s="229"/>
      <c r="D102" s="230" t="s">
        <v>219</v>
      </c>
      <c r="E102" s="231" t="s">
        <v>19</v>
      </c>
      <c r="F102" s="232" t="s">
        <v>1125</v>
      </c>
      <c r="G102" s="229"/>
      <c r="H102" s="233">
        <v>2.7999999999999998</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219</v>
      </c>
      <c r="AU102" s="239" t="s">
        <v>69</v>
      </c>
      <c r="AV102" s="13" t="s">
        <v>78</v>
      </c>
      <c r="AW102" s="13" t="s">
        <v>31</v>
      </c>
      <c r="AX102" s="13" t="s">
        <v>76</v>
      </c>
      <c r="AY102" s="239" t="s">
        <v>206</v>
      </c>
    </row>
    <row r="103" s="2" customFormat="1" ht="156.75" customHeight="1">
      <c r="A103" s="39"/>
      <c r="B103" s="40"/>
      <c r="C103" s="214" t="s">
        <v>255</v>
      </c>
      <c r="D103" s="214" t="s">
        <v>209</v>
      </c>
      <c r="E103" s="215" t="s">
        <v>1126</v>
      </c>
      <c r="F103" s="216" t="s">
        <v>1127</v>
      </c>
      <c r="G103" s="217" t="s">
        <v>302</v>
      </c>
      <c r="H103" s="218">
        <v>99</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1128</v>
      </c>
    </row>
    <row r="104" s="14" customFormat="1">
      <c r="A104" s="14"/>
      <c r="B104" s="251"/>
      <c r="C104" s="252"/>
      <c r="D104" s="230" t="s">
        <v>219</v>
      </c>
      <c r="E104" s="253" t="s">
        <v>19</v>
      </c>
      <c r="F104" s="254" t="s">
        <v>1047</v>
      </c>
      <c r="G104" s="252"/>
      <c r="H104" s="253" t="s">
        <v>19</v>
      </c>
      <c r="I104" s="255"/>
      <c r="J104" s="252"/>
      <c r="K104" s="252"/>
      <c r="L104" s="256"/>
      <c r="M104" s="257"/>
      <c r="N104" s="258"/>
      <c r="O104" s="258"/>
      <c r="P104" s="258"/>
      <c r="Q104" s="258"/>
      <c r="R104" s="258"/>
      <c r="S104" s="258"/>
      <c r="T104" s="259"/>
      <c r="U104" s="14"/>
      <c r="V104" s="14"/>
      <c r="W104" s="14"/>
      <c r="X104" s="14"/>
      <c r="Y104" s="14"/>
      <c r="Z104" s="14"/>
      <c r="AA104" s="14"/>
      <c r="AB104" s="14"/>
      <c r="AC104" s="14"/>
      <c r="AD104" s="14"/>
      <c r="AE104" s="14"/>
      <c r="AT104" s="260" t="s">
        <v>219</v>
      </c>
      <c r="AU104" s="260" t="s">
        <v>69</v>
      </c>
      <c r="AV104" s="14" t="s">
        <v>76</v>
      </c>
      <c r="AW104" s="14" t="s">
        <v>31</v>
      </c>
      <c r="AX104" s="14" t="s">
        <v>69</v>
      </c>
      <c r="AY104" s="260" t="s">
        <v>206</v>
      </c>
    </row>
    <row r="105" s="13" customFormat="1">
      <c r="A105" s="13"/>
      <c r="B105" s="228"/>
      <c r="C105" s="229"/>
      <c r="D105" s="230" t="s">
        <v>219</v>
      </c>
      <c r="E105" s="231" t="s">
        <v>19</v>
      </c>
      <c r="F105" s="232" t="s">
        <v>921</v>
      </c>
      <c r="G105" s="229"/>
      <c r="H105" s="233">
        <v>99</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49.05" customHeight="1">
      <c r="A106" s="39"/>
      <c r="B106" s="40"/>
      <c r="C106" s="214" t="s">
        <v>260</v>
      </c>
      <c r="D106" s="214" t="s">
        <v>209</v>
      </c>
      <c r="E106" s="215" t="s">
        <v>1129</v>
      </c>
      <c r="F106" s="216" t="s">
        <v>1130</v>
      </c>
      <c r="G106" s="217" t="s">
        <v>212</v>
      </c>
      <c r="H106" s="218">
        <v>86</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1131</v>
      </c>
    </row>
    <row r="107" s="2" customFormat="1" ht="44.25" customHeight="1">
      <c r="A107" s="39"/>
      <c r="B107" s="40"/>
      <c r="C107" s="214" t="s">
        <v>264</v>
      </c>
      <c r="D107" s="214" t="s">
        <v>209</v>
      </c>
      <c r="E107" s="215" t="s">
        <v>300</v>
      </c>
      <c r="F107" s="216" t="s">
        <v>301</v>
      </c>
      <c r="G107" s="217" t="s">
        <v>302</v>
      </c>
      <c r="H107" s="218">
        <v>42.509999999999998</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1132</v>
      </c>
    </row>
    <row r="108" s="14" customFormat="1">
      <c r="A108" s="14"/>
      <c r="B108" s="251"/>
      <c r="C108" s="252"/>
      <c r="D108" s="230" t="s">
        <v>219</v>
      </c>
      <c r="E108" s="253" t="s">
        <v>19</v>
      </c>
      <c r="F108" s="254" t="s">
        <v>304</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1133</v>
      </c>
      <c r="G109" s="229"/>
      <c r="H109" s="233">
        <v>42.509999999999998</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76</v>
      </c>
      <c r="AY109" s="239" t="s">
        <v>206</v>
      </c>
    </row>
    <row r="110" s="2" customFormat="1" ht="76.35" customHeight="1">
      <c r="A110" s="39"/>
      <c r="B110" s="40"/>
      <c r="C110" s="214" t="s">
        <v>268</v>
      </c>
      <c r="D110" s="214" t="s">
        <v>209</v>
      </c>
      <c r="E110" s="215" t="s">
        <v>307</v>
      </c>
      <c r="F110" s="216" t="s">
        <v>727</v>
      </c>
      <c r="G110" s="217" t="s">
        <v>302</v>
      </c>
      <c r="H110" s="218">
        <v>85.019999999999996</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1134</v>
      </c>
    </row>
    <row r="111" s="14" customFormat="1">
      <c r="A111" s="14"/>
      <c r="B111" s="251"/>
      <c r="C111" s="252"/>
      <c r="D111" s="230" t="s">
        <v>219</v>
      </c>
      <c r="E111" s="253" t="s">
        <v>19</v>
      </c>
      <c r="F111" s="254" t="s">
        <v>304</v>
      </c>
      <c r="G111" s="252"/>
      <c r="H111" s="253" t="s">
        <v>19</v>
      </c>
      <c r="I111" s="255"/>
      <c r="J111" s="252"/>
      <c r="K111" s="252"/>
      <c r="L111" s="256"/>
      <c r="M111" s="257"/>
      <c r="N111" s="258"/>
      <c r="O111" s="258"/>
      <c r="P111" s="258"/>
      <c r="Q111" s="258"/>
      <c r="R111" s="258"/>
      <c r="S111" s="258"/>
      <c r="T111" s="259"/>
      <c r="U111" s="14"/>
      <c r="V111" s="14"/>
      <c r="W111" s="14"/>
      <c r="X111" s="14"/>
      <c r="Y111" s="14"/>
      <c r="Z111" s="14"/>
      <c r="AA111" s="14"/>
      <c r="AB111" s="14"/>
      <c r="AC111" s="14"/>
      <c r="AD111" s="14"/>
      <c r="AE111" s="14"/>
      <c r="AT111" s="260" t="s">
        <v>219</v>
      </c>
      <c r="AU111" s="260" t="s">
        <v>69</v>
      </c>
      <c r="AV111" s="14" t="s">
        <v>76</v>
      </c>
      <c r="AW111" s="14" t="s">
        <v>31</v>
      </c>
      <c r="AX111" s="14" t="s">
        <v>69</v>
      </c>
      <c r="AY111" s="260" t="s">
        <v>206</v>
      </c>
    </row>
    <row r="112" s="13" customFormat="1">
      <c r="A112" s="13"/>
      <c r="B112" s="228"/>
      <c r="C112" s="229"/>
      <c r="D112" s="230" t="s">
        <v>219</v>
      </c>
      <c r="E112" s="231" t="s">
        <v>19</v>
      </c>
      <c r="F112" s="232" t="s">
        <v>1133</v>
      </c>
      <c r="G112" s="229"/>
      <c r="H112" s="233">
        <v>42.509999999999998</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219</v>
      </c>
      <c r="AU112" s="239" t="s">
        <v>69</v>
      </c>
      <c r="AV112" s="13" t="s">
        <v>78</v>
      </c>
      <c r="AW112" s="13" t="s">
        <v>31</v>
      </c>
      <c r="AX112" s="13" t="s">
        <v>69</v>
      </c>
      <c r="AY112" s="239" t="s">
        <v>206</v>
      </c>
    </row>
    <row r="113" s="14" customFormat="1">
      <c r="A113" s="14"/>
      <c r="B113" s="251"/>
      <c r="C113" s="252"/>
      <c r="D113" s="230" t="s">
        <v>219</v>
      </c>
      <c r="E113" s="253" t="s">
        <v>19</v>
      </c>
      <c r="F113" s="254" t="s">
        <v>310</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1133</v>
      </c>
      <c r="G114" s="229"/>
      <c r="H114" s="233">
        <v>42.509999999999998</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69</v>
      </c>
      <c r="AY114" s="239" t="s">
        <v>206</v>
      </c>
    </row>
    <row r="115" s="15" customFormat="1">
      <c r="A115" s="15"/>
      <c r="B115" s="261"/>
      <c r="C115" s="262"/>
      <c r="D115" s="230" t="s">
        <v>219</v>
      </c>
      <c r="E115" s="263" t="s">
        <v>19</v>
      </c>
      <c r="F115" s="264" t="s">
        <v>312</v>
      </c>
      <c r="G115" s="262"/>
      <c r="H115" s="265">
        <v>85.019999999999996</v>
      </c>
      <c r="I115" s="266"/>
      <c r="J115" s="262"/>
      <c r="K115" s="262"/>
      <c r="L115" s="267"/>
      <c r="M115" s="268"/>
      <c r="N115" s="269"/>
      <c r="O115" s="269"/>
      <c r="P115" s="269"/>
      <c r="Q115" s="269"/>
      <c r="R115" s="269"/>
      <c r="S115" s="269"/>
      <c r="T115" s="270"/>
      <c r="U115" s="15"/>
      <c r="V115" s="15"/>
      <c r="W115" s="15"/>
      <c r="X115" s="15"/>
      <c r="Y115" s="15"/>
      <c r="Z115" s="15"/>
      <c r="AA115" s="15"/>
      <c r="AB115" s="15"/>
      <c r="AC115" s="15"/>
      <c r="AD115" s="15"/>
      <c r="AE115" s="15"/>
      <c r="AT115" s="271" t="s">
        <v>219</v>
      </c>
      <c r="AU115" s="271" t="s">
        <v>69</v>
      </c>
      <c r="AV115" s="15" t="s">
        <v>213</v>
      </c>
      <c r="AW115" s="15" t="s">
        <v>31</v>
      </c>
      <c r="AX115" s="15" t="s">
        <v>76</v>
      </c>
      <c r="AY115" s="271" t="s">
        <v>206</v>
      </c>
    </row>
    <row r="116" s="2" customFormat="1" ht="76.35" customHeight="1">
      <c r="A116" s="39"/>
      <c r="B116" s="40"/>
      <c r="C116" s="214" t="s">
        <v>8</v>
      </c>
      <c r="D116" s="214" t="s">
        <v>209</v>
      </c>
      <c r="E116" s="215" t="s">
        <v>314</v>
      </c>
      <c r="F116" s="216" t="s">
        <v>731</v>
      </c>
      <c r="G116" s="217" t="s">
        <v>302</v>
      </c>
      <c r="H116" s="218">
        <v>42.509999999999998</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1135</v>
      </c>
    </row>
    <row r="117" s="14" customFormat="1">
      <c r="A117" s="14"/>
      <c r="B117" s="251"/>
      <c r="C117" s="252"/>
      <c r="D117" s="230" t="s">
        <v>219</v>
      </c>
      <c r="E117" s="253" t="s">
        <v>19</v>
      </c>
      <c r="F117" s="254" t="s">
        <v>465</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1133</v>
      </c>
      <c r="G118" s="229"/>
      <c r="H118" s="233">
        <v>42.509999999999998</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76.35" customHeight="1">
      <c r="A119" s="39"/>
      <c r="B119" s="40"/>
      <c r="C119" s="214" t="s">
        <v>276</v>
      </c>
      <c r="D119" s="214" t="s">
        <v>209</v>
      </c>
      <c r="E119" s="215" t="s">
        <v>319</v>
      </c>
      <c r="F119" s="216" t="s">
        <v>1022</v>
      </c>
      <c r="G119" s="217" t="s">
        <v>302</v>
      </c>
      <c r="H119" s="218">
        <v>42.509999999999998</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1136</v>
      </c>
    </row>
    <row r="120" s="14" customFormat="1">
      <c r="A120" s="14"/>
      <c r="B120" s="251"/>
      <c r="C120" s="252"/>
      <c r="D120" s="230" t="s">
        <v>219</v>
      </c>
      <c r="E120" s="253" t="s">
        <v>19</v>
      </c>
      <c r="F120" s="254" t="s">
        <v>931</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1133</v>
      </c>
      <c r="G121" s="229"/>
      <c r="H121" s="233">
        <v>42.509999999999998</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76</v>
      </c>
      <c r="AY121" s="239" t="s">
        <v>206</v>
      </c>
    </row>
    <row r="122" s="2" customFormat="1" ht="66.75" customHeight="1">
      <c r="A122" s="39"/>
      <c r="B122" s="40"/>
      <c r="C122" s="214" t="s">
        <v>281</v>
      </c>
      <c r="D122" s="214" t="s">
        <v>209</v>
      </c>
      <c r="E122" s="215" t="s">
        <v>1137</v>
      </c>
      <c r="F122" s="216" t="s">
        <v>1138</v>
      </c>
      <c r="G122" s="217" t="s">
        <v>212</v>
      </c>
      <c r="H122" s="218">
        <v>2</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1139</v>
      </c>
    </row>
    <row r="123" s="14" customFormat="1">
      <c r="A123" s="14"/>
      <c r="B123" s="251"/>
      <c r="C123" s="252"/>
      <c r="D123" s="230" t="s">
        <v>219</v>
      </c>
      <c r="E123" s="253" t="s">
        <v>19</v>
      </c>
      <c r="F123" s="254" t="s">
        <v>1140</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69</v>
      </c>
      <c r="AV123" s="14" t="s">
        <v>76</v>
      </c>
      <c r="AW123" s="14" t="s">
        <v>31</v>
      </c>
      <c r="AX123" s="14" t="s">
        <v>69</v>
      </c>
      <c r="AY123" s="260" t="s">
        <v>206</v>
      </c>
    </row>
    <row r="124" s="13" customFormat="1">
      <c r="A124" s="13"/>
      <c r="B124" s="228"/>
      <c r="C124" s="229"/>
      <c r="D124" s="230" t="s">
        <v>219</v>
      </c>
      <c r="E124" s="231" t="s">
        <v>19</v>
      </c>
      <c r="F124" s="232" t="s">
        <v>78</v>
      </c>
      <c r="G124" s="229"/>
      <c r="H124" s="233">
        <v>2</v>
      </c>
      <c r="I124" s="234"/>
      <c r="J124" s="229"/>
      <c r="K124" s="229"/>
      <c r="L124" s="235"/>
      <c r="M124" s="272"/>
      <c r="N124" s="273"/>
      <c r="O124" s="273"/>
      <c r="P124" s="273"/>
      <c r="Q124" s="273"/>
      <c r="R124" s="273"/>
      <c r="S124" s="273"/>
      <c r="T124" s="274"/>
      <c r="U124" s="13"/>
      <c r="V124" s="13"/>
      <c r="W124" s="13"/>
      <c r="X124" s="13"/>
      <c r="Y124" s="13"/>
      <c r="Z124" s="13"/>
      <c r="AA124" s="13"/>
      <c r="AB124" s="13"/>
      <c r="AC124" s="13"/>
      <c r="AD124" s="13"/>
      <c r="AE124" s="13"/>
      <c r="AT124" s="239" t="s">
        <v>219</v>
      </c>
      <c r="AU124" s="239" t="s">
        <v>69</v>
      </c>
      <c r="AV124" s="13" t="s">
        <v>78</v>
      </c>
      <c r="AW124" s="13" t="s">
        <v>31</v>
      </c>
      <c r="AX124" s="13" t="s">
        <v>76</v>
      </c>
      <c r="AY124" s="239" t="s">
        <v>206</v>
      </c>
    </row>
    <row r="125" s="2" customFormat="1" ht="6.96" customHeight="1">
      <c r="A125" s="39"/>
      <c r="B125" s="60"/>
      <c r="C125" s="61"/>
      <c r="D125" s="61"/>
      <c r="E125" s="61"/>
      <c r="F125" s="61"/>
      <c r="G125" s="61"/>
      <c r="H125" s="61"/>
      <c r="I125" s="61"/>
      <c r="J125" s="61"/>
      <c r="K125" s="61"/>
      <c r="L125" s="45"/>
      <c r="M125" s="39"/>
      <c r="O125" s="39"/>
      <c r="P125" s="39"/>
      <c r="Q125" s="39"/>
      <c r="R125" s="39"/>
      <c r="S125" s="39"/>
      <c r="T125" s="39"/>
      <c r="U125" s="39"/>
      <c r="V125" s="39"/>
      <c r="W125" s="39"/>
      <c r="X125" s="39"/>
      <c r="Y125" s="39"/>
      <c r="Z125" s="39"/>
      <c r="AA125" s="39"/>
      <c r="AB125" s="39"/>
      <c r="AC125" s="39"/>
      <c r="AD125" s="39"/>
      <c r="AE125" s="39"/>
    </row>
  </sheetData>
  <sheetProtection sheet="1" autoFilter="0" formatColumns="0" formatRows="0" objects="1" scenarios="1" spinCount="100000" saltValue="108rJ9Vv5HCKl5XXlp/OQbxXLbXGZm3Nnpfu6po0GinYIlaUd0YmTjzHqMw8T7x7YGHBlVfYfA0Qq3GofUuuSg==" hashValue="7JSjC4zWkP7wUNec78DY1iVIVJTqXXiAPQ3KnS8cA5ZFTmERAAeWgpAv9YU/+Oq4WYqgayH31iA/R18QIGPj0g==" algorithmName="SHA-512" password="CC35"/>
  <autoFilter ref="C84:K12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155</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1100</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1141</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ROUND((SUM(BE85:BE127)),  2)</f>
        <v>0</v>
      </c>
      <c r="G35" s="39"/>
      <c r="H35" s="39"/>
      <c r="I35" s="158">
        <v>0.20999999999999999</v>
      </c>
      <c r="J35" s="157">
        <f>ROUND(((SUM(BE85:BE127))*I35),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ROUND((SUM(BF85:BF127)),  2)</f>
        <v>0</v>
      </c>
      <c r="G36" s="39"/>
      <c r="H36" s="39"/>
      <c r="I36" s="158">
        <v>0.14999999999999999</v>
      </c>
      <c r="J36" s="157">
        <f>ROUND(((SUM(BF85:BF127))*I36),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1100</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04.02 - SO 04.02 - km 83,600 - 84,163</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1100</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04.02 - SO 04.02 - km 83,600 - 84,163</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SUM(P86:P127)</f>
        <v>0</v>
      </c>
      <c r="Q85" s="97"/>
      <c r="R85" s="195">
        <f>SUM(R86:R127)</f>
        <v>198</v>
      </c>
      <c r="S85" s="97"/>
      <c r="T85" s="196">
        <f>SUM(T86:T127)</f>
        <v>0</v>
      </c>
      <c r="U85" s="39"/>
      <c r="V85" s="39"/>
      <c r="W85" s="39"/>
      <c r="X85" s="39"/>
      <c r="Y85" s="39"/>
      <c r="Z85" s="39"/>
      <c r="AA85" s="39"/>
      <c r="AB85" s="39"/>
      <c r="AC85" s="39"/>
      <c r="AD85" s="39"/>
      <c r="AE85" s="39"/>
      <c r="AT85" s="18" t="s">
        <v>68</v>
      </c>
      <c r="AU85" s="18" t="s">
        <v>188</v>
      </c>
      <c r="BK85" s="197">
        <f>SUM(BK86:BK127)</f>
        <v>0</v>
      </c>
    </row>
    <row r="86" s="2" customFormat="1" ht="49.05" customHeight="1">
      <c r="A86" s="39"/>
      <c r="B86" s="40"/>
      <c r="C86" s="214" t="s">
        <v>76</v>
      </c>
      <c r="D86" s="214" t="s">
        <v>209</v>
      </c>
      <c r="E86" s="215" t="s">
        <v>210</v>
      </c>
      <c r="F86" s="216" t="s">
        <v>211</v>
      </c>
      <c r="G86" s="217" t="s">
        <v>212</v>
      </c>
      <c r="H86" s="218">
        <v>32</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1142</v>
      </c>
    </row>
    <row r="87" s="13" customFormat="1">
      <c r="A87" s="13"/>
      <c r="B87" s="228"/>
      <c r="C87" s="229"/>
      <c r="D87" s="230" t="s">
        <v>219</v>
      </c>
      <c r="E87" s="231" t="s">
        <v>19</v>
      </c>
      <c r="F87" s="232" t="s">
        <v>1143</v>
      </c>
      <c r="G87" s="229"/>
      <c r="H87" s="233">
        <v>12</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1144</v>
      </c>
      <c r="G88" s="229"/>
      <c r="H88" s="233">
        <v>20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32</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76.35" customHeight="1">
      <c r="A90" s="39"/>
      <c r="B90" s="40"/>
      <c r="C90" s="214" t="s">
        <v>78</v>
      </c>
      <c r="D90" s="214" t="s">
        <v>209</v>
      </c>
      <c r="E90" s="215" t="s">
        <v>990</v>
      </c>
      <c r="F90" s="216" t="s">
        <v>1061</v>
      </c>
      <c r="G90" s="217" t="s">
        <v>217</v>
      </c>
      <c r="H90" s="218">
        <v>1126</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1145</v>
      </c>
    </row>
    <row r="91" s="13" customFormat="1">
      <c r="A91" s="13"/>
      <c r="B91" s="228"/>
      <c r="C91" s="229"/>
      <c r="D91" s="230" t="s">
        <v>219</v>
      </c>
      <c r="E91" s="231" t="s">
        <v>19</v>
      </c>
      <c r="F91" s="232" t="s">
        <v>1146</v>
      </c>
      <c r="G91" s="229"/>
      <c r="H91" s="233">
        <v>1126</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1126</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142.2" customHeight="1">
      <c r="A93" s="39"/>
      <c r="B93" s="40"/>
      <c r="C93" s="214" t="s">
        <v>221</v>
      </c>
      <c r="D93" s="214" t="s">
        <v>209</v>
      </c>
      <c r="E93" s="215" t="s">
        <v>261</v>
      </c>
      <c r="F93" s="216" t="s">
        <v>262</v>
      </c>
      <c r="G93" s="217" t="s">
        <v>258</v>
      </c>
      <c r="H93" s="218">
        <v>6</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1147</v>
      </c>
    </row>
    <row r="94" s="2" customFormat="1" ht="114.9" customHeight="1">
      <c r="A94" s="39"/>
      <c r="B94" s="40"/>
      <c r="C94" s="214" t="s">
        <v>213</v>
      </c>
      <c r="D94" s="214" t="s">
        <v>209</v>
      </c>
      <c r="E94" s="215" t="s">
        <v>538</v>
      </c>
      <c r="F94" s="216" t="s">
        <v>539</v>
      </c>
      <c r="G94" s="217" t="s">
        <v>258</v>
      </c>
      <c r="H94" s="218">
        <v>6</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1148</v>
      </c>
    </row>
    <row r="95" s="2" customFormat="1" ht="114.9" customHeight="1">
      <c r="A95" s="39"/>
      <c r="B95" s="40"/>
      <c r="C95" s="214" t="s">
        <v>207</v>
      </c>
      <c r="D95" s="214" t="s">
        <v>209</v>
      </c>
      <c r="E95" s="215" t="s">
        <v>412</v>
      </c>
      <c r="F95" s="216" t="s">
        <v>413</v>
      </c>
      <c r="G95" s="217" t="s">
        <v>258</v>
      </c>
      <c r="H95" s="218">
        <v>10</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1149</v>
      </c>
    </row>
    <row r="96" s="2" customFormat="1" ht="90" customHeight="1">
      <c r="A96" s="39"/>
      <c r="B96" s="40"/>
      <c r="C96" s="214" t="s">
        <v>235</v>
      </c>
      <c r="D96" s="214" t="s">
        <v>209</v>
      </c>
      <c r="E96" s="215" t="s">
        <v>273</v>
      </c>
      <c r="F96" s="216" t="s">
        <v>274</v>
      </c>
      <c r="G96" s="217" t="s">
        <v>258</v>
      </c>
      <c r="H96" s="218">
        <v>4</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1150</v>
      </c>
    </row>
    <row r="97" s="2" customFormat="1" ht="101.25" customHeight="1">
      <c r="A97" s="39"/>
      <c r="B97" s="40"/>
      <c r="C97" s="214" t="s">
        <v>240</v>
      </c>
      <c r="D97" s="214" t="s">
        <v>209</v>
      </c>
      <c r="E97" s="215" t="s">
        <v>1000</v>
      </c>
      <c r="F97" s="216" t="s">
        <v>1001</v>
      </c>
      <c r="G97" s="217" t="s">
        <v>217</v>
      </c>
      <c r="H97" s="218">
        <v>1326</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1151</v>
      </c>
    </row>
    <row r="98" s="13" customFormat="1">
      <c r="A98" s="13"/>
      <c r="B98" s="228"/>
      <c r="C98" s="229"/>
      <c r="D98" s="230" t="s">
        <v>219</v>
      </c>
      <c r="E98" s="231" t="s">
        <v>19</v>
      </c>
      <c r="F98" s="232" t="s">
        <v>1152</v>
      </c>
      <c r="G98" s="229"/>
      <c r="H98" s="233">
        <v>1326</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49.05" customHeight="1">
      <c r="A99" s="39"/>
      <c r="B99" s="40"/>
      <c r="C99" s="214" t="s">
        <v>229</v>
      </c>
      <c r="D99" s="214" t="s">
        <v>209</v>
      </c>
      <c r="E99" s="215" t="s">
        <v>291</v>
      </c>
      <c r="F99" s="216" t="s">
        <v>292</v>
      </c>
      <c r="G99" s="217" t="s">
        <v>212</v>
      </c>
      <c r="H99" s="218">
        <v>226</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1153</v>
      </c>
    </row>
    <row r="100" s="2" customFormat="1" ht="76.35" customHeight="1">
      <c r="A100" s="39"/>
      <c r="B100" s="40"/>
      <c r="C100" s="214" t="s">
        <v>247</v>
      </c>
      <c r="D100" s="214" t="s">
        <v>209</v>
      </c>
      <c r="E100" s="215" t="s">
        <v>1154</v>
      </c>
      <c r="F100" s="216" t="s">
        <v>1155</v>
      </c>
      <c r="G100" s="217" t="s">
        <v>297</v>
      </c>
      <c r="H100" s="218">
        <v>1.1000000000000001</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1156</v>
      </c>
    </row>
    <row r="101" s="13" customFormat="1">
      <c r="A101" s="13"/>
      <c r="B101" s="228"/>
      <c r="C101" s="229"/>
      <c r="D101" s="230" t="s">
        <v>219</v>
      </c>
      <c r="E101" s="231" t="s">
        <v>19</v>
      </c>
      <c r="F101" s="232" t="s">
        <v>1157</v>
      </c>
      <c r="G101" s="229"/>
      <c r="H101" s="233">
        <v>1.1000000000000001</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69</v>
      </c>
      <c r="AV101" s="13" t="s">
        <v>78</v>
      </c>
      <c r="AW101" s="13" t="s">
        <v>31</v>
      </c>
      <c r="AX101" s="13" t="s">
        <v>76</v>
      </c>
      <c r="AY101" s="239" t="s">
        <v>206</v>
      </c>
    </row>
    <row r="102" s="2" customFormat="1" ht="66.75" customHeight="1">
      <c r="A102" s="39"/>
      <c r="B102" s="40"/>
      <c r="C102" s="214" t="s">
        <v>251</v>
      </c>
      <c r="D102" s="214" t="s">
        <v>209</v>
      </c>
      <c r="E102" s="215" t="s">
        <v>905</v>
      </c>
      <c r="F102" s="216" t="s">
        <v>1158</v>
      </c>
      <c r="G102" s="217" t="s">
        <v>297</v>
      </c>
      <c r="H102" s="218">
        <v>1.1000000000000001</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1159</v>
      </c>
    </row>
    <row r="103" s="2" customFormat="1" ht="76.35" customHeight="1">
      <c r="A103" s="39"/>
      <c r="B103" s="40"/>
      <c r="C103" s="214" t="s">
        <v>255</v>
      </c>
      <c r="D103" s="214" t="s">
        <v>209</v>
      </c>
      <c r="E103" s="215" t="s">
        <v>908</v>
      </c>
      <c r="F103" s="216" t="s">
        <v>1079</v>
      </c>
      <c r="G103" s="217" t="s">
        <v>910</v>
      </c>
      <c r="H103" s="218">
        <v>132</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1160</v>
      </c>
    </row>
    <row r="104" s="13" customFormat="1">
      <c r="A104" s="13"/>
      <c r="B104" s="228"/>
      <c r="C104" s="229"/>
      <c r="D104" s="230" t="s">
        <v>219</v>
      </c>
      <c r="E104" s="231" t="s">
        <v>19</v>
      </c>
      <c r="F104" s="232" t="s">
        <v>1161</v>
      </c>
      <c r="G104" s="229"/>
      <c r="H104" s="233">
        <v>132</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219</v>
      </c>
      <c r="AU104" s="239" t="s">
        <v>69</v>
      </c>
      <c r="AV104" s="13" t="s">
        <v>78</v>
      </c>
      <c r="AW104" s="13" t="s">
        <v>31</v>
      </c>
      <c r="AX104" s="13" t="s">
        <v>76</v>
      </c>
      <c r="AY104" s="239" t="s">
        <v>206</v>
      </c>
    </row>
    <row r="105" s="2" customFormat="1" ht="21.75" customHeight="1">
      <c r="A105" s="39"/>
      <c r="B105" s="40"/>
      <c r="C105" s="240" t="s">
        <v>260</v>
      </c>
      <c r="D105" s="240" t="s">
        <v>226</v>
      </c>
      <c r="E105" s="241" t="s">
        <v>913</v>
      </c>
      <c r="F105" s="242" t="s">
        <v>914</v>
      </c>
      <c r="G105" s="243" t="s">
        <v>302</v>
      </c>
      <c r="H105" s="244">
        <v>198</v>
      </c>
      <c r="I105" s="245"/>
      <c r="J105" s="246">
        <f>ROUND(I105*H105,2)</f>
        <v>0</v>
      </c>
      <c r="K105" s="247"/>
      <c r="L105" s="248"/>
      <c r="M105" s="249" t="s">
        <v>19</v>
      </c>
      <c r="N105" s="250" t="s">
        <v>40</v>
      </c>
      <c r="O105" s="85"/>
      <c r="P105" s="224">
        <f>O105*H105</f>
        <v>0</v>
      </c>
      <c r="Q105" s="224">
        <v>1</v>
      </c>
      <c r="R105" s="224">
        <f>Q105*H105</f>
        <v>198</v>
      </c>
      <c r="S105" s="224">
        <v>0</v>
      </c>
      <c r="T105" s="225">
        <f>S105*H105</f>
        <v>0</v>
      </c>
      <c r="U105" s="39"/>
      <c r="V105" s="39"/>
      <c r="W105" s="39"/>
      <c r="X105" s="39"/>
      <c r="Y105" s="39"/>
      <c r="Z105" s="39"/>
      <c r="AA105" s="39"/>
      <c r="AB105" s="39"/>
      <c r="AC105" s="39"/>
      <c r="AD105" s="39"/>
      <c r="AE105" s="39"/>
      <c r="AR105" s="226" t="s">
        <v>229</v>
      </c>
      <c r="AT105" s="226" t="s">
        <v>226</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1162</v>
      </c>
    </row>
    <row r="106" s="13" customFormat="1">
      <c r="A106" s="13"/>
      <c r="B106" s="228"/>
      <c r="C106" s="229"/>
      <c r="D106" s="230" t="s">
        <v>219</v>
      </c>
      <c r="E106" s="231" t="s">
        <v>19</v>
      </c>
      <c r="F106" s="232" t="s">
        <v>1163</v>
      </c>
      <c r="G106" s="229"/>
      <c r="H106" s="233">
        <v>198</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76.35" customHeight="1">
      <c r="A107" s="39"/>
      <c r="B107" s="40"/>
      <c r="C107" s="214" t="s">
        <v>264</v>
      </c>
      <c r="D107" s="214" t="s">
        <v>209</v>
      </c>
      <c r="E107" s="215" t="s">
        <v>1164</v>
      </c>
      <c r="F107" s="216" t="s">
        <v>1165</v>
      </c>
      <c r="G107" s="217" t="s">
        <v>302</v>
      </c>
      <c r="H107" s="218">
        <v>99</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1166</v>
      </c>
    </row>
    <row r="108" s="14" customFormat="1">
      <c r="A108" s="14"/>
      <c r="B108" s="251"/>
      <c r="C108" s="252"/>
      <c r="D108" s="230" t="s">
        <v>219</v>
      </c>
      <c r="E108" s="253" t="s">
        <v>19</v>
      </c>
      <c r="F108" s="254" t="s">
        <v>1047</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921</v>
      </c>
      <c r="G109" s="229"/>
      <c r="H109" s="233">
        <v>99</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76</v>
      </c>
      <c r="AY109" s="239" t="s">
        <v>206</v>
      </c>
    </row>
    <row r="110" s="2" customFormat="1" ht="44.25" customHeight="1">
      <c r="A110" s="39"/>
      <c r="B110" s="40"/>
      <c r="C110" s="214" t="s">
        <v>268</v>
      </c>
      <c r="D110" s="214" t="s">
        <v>209</v>
      </c>
      <c r="E110" s="215" t="s">
        <v>300</v>
      </c>
      <c r="F110" s="216" t="s">
        <v>301</v>
      </c>
      <c r="G110" s="217" t="s">
        <v>302</v>
      </c>
      <c r="H110" s="218">
        <v>72.408000000000001</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1167</v>
      </c>
    </row>
    <row r="111" s="14" customFormat="1">
      <c r="A111" s="14"/>
      <c r="B111" s="251"/>
      <c r="C111" s="252"/>
      <c r="D111" s="230" t="s">
        <v>219</v>
      </c>
      <c r="E111" s="253" t="s">
        <v>19</v>
      </c>
      <c r="F111" s="254" t="s">
        <v>304</v>
      </c>
      <c r="G111" s="252"/>
      <c r="H111" s="253" t="s">
        <v>19</v>
      </c>
      <c r="I111" s="255"/>
      <c r="J111" s="252"/>
      <c r="K111" s="252"/>
      <c r="L111" s="256"/>
      <c r="M111" s="257"/>
      <c r="N111" s="258"/>
      <c r="O111" s="258"/>
      <c r="P111" s="258"/>
      <c r="Q111" s="258"/>
      <c r="R111" s="258"/>
      <c r="S111" s="258"/>
      <c r="T111" s="259"/>
      <c r="U111" s="14"/>
      <c r="V111" s="14"/>
      <c r="W111" s="14"/>
      <c r="X111" s="14"/>
      <c r="Y111" s="14"/>
      <c r="Z111" s="14"/>
      <c r="AA111" s="14"/>
      <c r="AB111" s="14"/>
      <c r="AC111" s="14"/>
      <c r="AD111" s="14"/>
      <c r="AE111" s="14"/>
      <c r="AT111" s="260" t="s">
        <v>219</v>
      </c>
      <c r="AU111" s="260" t="s">
        <v>69</v>
      </c>
      <c r="AV111" s="14" t="s">
        <v>76</v>
      </c>
      <c r="AW111" s="14" t="s">
        <v>31</v>
      </c>
      <c r="AX111" s="14" t="s">
        <v>69</v>
      </c>
      <c r="AY111" s="260" t="s">
        <v>206</v>
      </c>
    </row>
    <row r="112" s="13" customFormat="1">
      <c r="A112" s="13"/>
      <c r="B112" s="228"/>
      <c r="C112" s="229"/>
      <c r="D112" s="230" t="s">
        <v>219</v>
      </c>
      <c r="E112" s="231" t="s">
        <v>19</v>
      </c>
      <c r="F112" s="232" t="s">
        <v>1168</v>
      </c>
      <c r="G112" s="229"/>
      <c r="H112" s="233">
        <v>72.408000000000001</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219</v>
      </c>
      <c r="AU112" s="239" t="s">
        <v>69</v>
      </c>
      <c r="AV112" s="13" t="s">
        <v>78</v>
      </c>
      <c r="AW112" s="13" t="s">
        <v>31</v>
      </c>
      <c r="AX112" s="13" t="s">
        <v>76</v>
      </c>
      <c r="AY112" s="239" t="s">
        <v>206</v>
      </c>
    </row>
    <row r="113" s="2" customFormat="1" ht="76.35" customHeight="1">
      <c r="A113" s="39"/>
      <c r="B113" s="40"/>
      <c r="C113" s="214" t="s">
        <v>8</v>
      </c>
      <c r="D113" s="214" t="s">
        <v>209</v>
      </c>
      <c r="E113" s="215" t="s">
        <v>307</v>
      </c>
      <c r="F113" s="216" t="s">
        <v>727</v>
      </c>
      <c r="G113" s="217" t="s">
        <v>302</v>
      </c>
      <c r="H113" s="218">
        <v>145.57499999999999</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1169</v>
      </c>
    </row>
    <row r="114" s="14" customFormat="1">
      <c r="A114" s="14"/>
      <c r="B114" s="251"/>
      <c r="C114" s="252"/>
      <c r="D114" s="230" t="s">
        <v>219</v>
      </c>
      <c r="E114" s="253" t="s">
        <v>19</v>
      </c>
      <c r="F114" s="254" t="s">
        <v>304</v>
      </c>
      <c r="G114" s="252"/>
      <c r="H114" s="253" t="s">
        <v>19</v>
      </c>
      <c r="I114" s="255"/>
      <c r="J114" s="252"/>
      <c r="K114" s="252"/>
      <c r="L114" s="256"/>
      <c r="M114" s="257"/>
      <c r="N114" s="258"/>
      <c r="O114" s="258"/>
      <c r="P114" s="258"/>
      <c r="Q114" s="258"/>
      <c r="R114" s="258"/>
      <c r="S114" s="258"/>
      <c r="T114" s="259"/>
      <c r="U114" s="14"/>
      <c r="V114" s="14"/>
      <c r="W114" s="14"/>
      <c r="X114" s="14"/>
      <c r="Y114" s="14"/>
      <c r="Z114" s="14"/>
      <c r="AA114" s="14"/>
      <c r="AB114" s="14"/>
      <c r="AC114" s="14"/>
      <c r="AD114" s="14"/>
      <c r="AE114" s="14"/>
      <c r="AT114" s="260" t="s">
        <v>219</v>
      </c>
      <c r="AU114" s="260" t="s">
        <v>69</v>
      </c>
      <c r="AV114" s="14" t="s">
        <v>76</v>
      </c>
      <c r="AW114" s="14" t="s">
        <v>31</v>
      </c>
      <c r="AX114" s="14" t="s">
        <v>69</v>
      </c>
      <c r="AY114" s="260" t="s">
        <v>206</v>
      </c>
    </row>
    <row r="115" s="13" customFormat="1">
      <c r="A115" s="13"/>
      <c r="B115" s="228"/>
      <c r="C115" s="229"/>
      <c r="D115" s="230" t="s">
        <v>219</v>
      </c>
      <c r="E115" s="231" t="s">
        <v>19</v>
      </c>
      <c r="F115" s="232" t="s">
        <v>1168</v>
      </c>
      <c r="G115" s="229"/>
      <c r="H115" s="233">
        <v>72.408000000000001</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69</v>
      </c>
      <c r="AY115" s="239" t="s">
        <v>206</v>
      </c>
    </row>
    <row r="116" s="14" customFormat="1">
      <c r="A116" s="14"/>
      <c r="B116" s="251"/>
      <c r="C116" s="252"/>
      <c r="D116" s="230" t="s">
        <v>219</v>
      </c>
      <c r="E116" s="253" t="s">
        <v>19</v>
      </c>
      <c r="F116" s="254" t="s">
        <v>310</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1170</v>
      </c>
      <c r="G117" s="229"/>
      <c r="H117" s="233">
        <v>73.167000000000002</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69</v>
      </c>
      <c r="AY117" s="239" t="s">
        <v>206</v>
      </c>
    </row>
    <row r="118" s="15" customFormat="1">
      <c r="A118" s="15"/>
      <c r="B118" s="261"/>
      <c r="C118" s="262"/>
      <c r="D118" s="230" t="s">
        <v>219</v>
      </c>
      <c r="E118" s="263" t="s">
        <v>19</v>
      </c>
      <c r="F118" s="264" t="s">
        <v>312</v>
      </c>
      <c r="G118" s="262"/>
      <c r="H118" s="265">
        <v>145.57499999999999</v>
      </c>
      <c r="I118" s="266"/>
      <c r="J118" s="262"/>
      <c r="K118" s="262"/>
      <c r="L118" s="267"/>
      <c r="M118" s="268"/>
      <c r="N118" s="269"/>
      <c r="O118" s="269"/>
      <c r="P118" s="269"/>
      <c r="Q118" s="269"/>
      <c r="R118" s="269"/>
      <c r="S118" s="269"/>
      <c r="T118" s="270"/>
      <c r="U118" s="15"/>
      <c r="V118" s="15"/>
      <c r="W118" s="15"/>
      <c r="X118" s="15"/>
      <c r="Y118" s="15"/>
      <c r="Z118" s="15"/>
      <c r="AA118" s="15"/>
      <c r="AB118" s="15"/>
      <c r="AC118" s="15"/>
      <c r="AD118" s="15"/>
      <c r="AE118" s="15"/>
      <c r="AT118" s="271" t="s">
        <v>219</v>
      </c>
      <c r="AU118" s="271" t="s">
        <v>69</v>
      </c>
      <c r="AV118" s="15" t="s">
        <v>213</v>
      </c>
      <c r="AW118" s="15" t="s">
        <v>31</v>
      </c>
      <c r="AX118" s="15" t="s">
        <v>76</v>
      </c>
      <c r="AY118" s="271" t="s">
        <v>206</v>
      </c>
    </row>
    <row r="119" s="2" customFormat="1" ht="76.35" customHeight="1">
      <c r="A119" s="39"/>
      <c r="B119" s="40"/>
      <c r="C119" s="214" t="s">
        <v>276</v>
      </c>
      <c r="D119" s="214" t="s">
        <v>209</v>
      </c>
      <c r="E119" s="215" t="s">
        <v>314</v>
      </c>
      <c r="F119" s="216" t="s">
        <v>731</v>
      </c>
      <c r="G119" s="217" t="s">
        <v>302</v>
      </c>
      <c r="H119" s="218">
        <v>72.408000000000001</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1171</v>
      </c>
    </row>
    <row r="120" s="14" customFormat="1">
      <c r="A120" s="14"/>
      <c r="B120" s="251"/>
      <c r="C120" s="252"/>
      <c r="D120" s="230" t="s">
        <v>219</v>
      </c>
      <c r="E120" s="253" t="s">
        <v>19</v>
      </c>
      <c r="F120" s="254" t="s">
        <v>465</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1168</v>
      </c>
      <c r="G121" s="229"/>
      <c r="H121" s="233">
        <v>72.408000000000001</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76</v>
      </c>
      <c r="AY121" s="239" t="s">
        <v>206</v>
      </c>
    </row>
    <row r="122" s="2" customFormat="1" ht="76.35" customHeight="1">
      <c r="A122" s="39"/>
      <c r="B122" s="40"/>
      <c r="C122" s="214" t="s">
        <v>281</v>
      </c>
      <c r="D122" s="214" t="s">
        <v>209</v>
      </c>
      <c r="E122" s="215" t="s">
        <v>319</v>
      </c>
      <c r="F122" s="216" t="s">
        <v>1022</v>
      </c>
      <c r="G122" s="217" t="s">
        <v>302</v>
      </c>
      <c r="H122" s="218">
        <v>73.167000000000002</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1172</v>
      </c>
    </row>
    <row r="123" s="14" customFormat="1">
      <c r="A123" s="14"/>
      <c r="B123" s="251"/>
      <c r="C123" s="252"/>
      <c r="D123" s="230" t="s">
        <v>219</v>
      </c>
      <c r="E123" s="253" t="s">
        <v>19</v>
      </c>
      <c r="F123" s="254" t="s">
        <v>931</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69</v>
      </c>
      <c r="AV123" s="14" t="s">
        <v>76</v>
      </c>
      <c r="AW123" s="14" t="s">
        <v>31</v>
      </c>
      <c r="AX123" s="14" t="s">
        <v>69</v>
      </c>
      <c r="AY123" s="260" t="s">
        <v>206</v>
      </c>
    </row>
    <row r="124" s="13" customFormat="1">
      <c r="A124" s="13"/>
      <c r="B124" s="228"/>
      <c r="C124" s="229"/>
      <c r="D124" s="230" t="s">
        <v>219</v>
      </c>
      <c r="E124" s="231" t="s">
        <v>19</v>
      </c>
      <c r="F124" s="232" t="s">
        <v>1170</v>
      </c>
      <c r="G124" s="229"/>
      <c r="H124" s="233">
        <v>73.167000000000002</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69</v>
      </c>
      <c r="AV124" s="13" t="s">
        <v>78</v>
      </c>
      <c r="AW124" s="13" t="s">
        <v>31</v>
      </c>
      <c r="AX124" s="13" t="s">
        <v>76</v>
      </c>
      <c r="AY124" s="239" t="s">
        <v>206</v>
      </c>
    </row>
    <row r="125" s="2" customFormat="1" ht="66.75" customHeight="1">
      <c r="A125" s="39"/>
      <c r="B125" s="40"/>
      <c r="C125" s="214" t="s">
        <v>285</v>
      </c>
      <c r="D125" s="214" t="s">
        <v>209</v>
      </c>
      <c r="E125" s="215" t="s">
        <v>1137</v>
      </c>
      <c r="F125" s="216" t="s">
        <v>1138</v>
      </c>
      <c r="G125" s="217" t="s">
        <v>212</v>
      </c>
      <c r="H125" s="218">
        <v>3</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1173</v>
      </c>
    </row>
    <row r="126" s="14" customFormat="1">
      <c r="A126" s="14"/>
      <c r="B126" s="251"/>
      <c r="C126" s="252"/>
      <c r="D126" s="230" t="s">
        <v>219</v>
      </c>
      <c r="E126" s="253" t="s">
        <v>19</v>
      </c>
      <c r="F126" s="254" t="s">
        <v>1174</v>
      </c>
      <c r="G126" s="252"/>
      <c r="H126" s="253" t="s">
        <v>19</v>
      </c>
      <c r="I126" s="255"/>
      <c r="J126" s="252"/>
      <c r="K126" s="252"/>
      <c r="L126" s="256"/>
      <c r="M126" s="257"/>
      <c r="N126" s="258"/>
      <c r="O126" s="258"/>
      <c r="P126" s="258"/>
      <c r="Q126" s="258"/>
      <c r="R126" s="258"/>
      <c r="S126" s="258"/>
      <c r="T126" s="259"/>
      <c r="U126" s="14"/>
      <c r="V126" s="14"/>
      <c r="W126" s="14"/>
      <c r="X126" s="14"/>
      <c r="Y126" s="14"/>
      <c r="Z126" s="14"/>
      <c r="AA126" s="14"/>
      <c r="AB126" s="14"/>
      <c r="AC126" s="14"/>
      <c r="AD126" s="14"/>
      <c r="AE126" s="14"/>
      <c r="AT126" s="260" t="s">
        <v>219</v>
      </c>
      <c r="AU126" s="260" t="s">
        <v>69</v>
      </c>
      <c r="AV126" s="14" t="s">
        <v>76</v>
      </c>
      <c r="AW126" s="14" t="s">
        <v>31</v>
      </c>
      <c r="AX126" s="14" t="s">
        <v>69</v>
      </c>
      <c r="AY126" s="260" t="s">
        <v>206</v>
      </c>
    </row>
    <row r="127" s="13" customFormat="1">
      <c r="A127" s="13"/>
      <c r="B127" s="228"/>
      <c r="C127" s="229"/>
      <c r="D127" s="230" t="s">
        <v>219</v>
      </c>
      <c r="E127" s="231" t="s">
        <v>19</v>
      </c>
      <c r="F127" s="232" t="s">
        <v>221</v>
      </c>
      <c r="G127" s="229"/>
      <c r="H127" s="233">
        <v>3</v>
      </c>
      <c r="I127" s="234"/>
      <c r="J127" s="229"/>
      <c r="K127" s="229"/>
      <c r="L127" s="235"/>
      <c r="M127" s="272"/>
      <c r="N127" s="273"/>
      <c r="O127" s="273"/>
      <c r="P127" s="273"/>
      <c r="Q127" s="273"/>
      <c r="R127" s="273"/>
      <c r="S127" s="273"/>
      <c r="T127" s="274"/>
      <c r="U127" s="13"/>
      <c r="V127" s="13"/>
      <c r="W127" s="13"/>
      <c r="X127" s="13"/>
      <c r="Y127" s="13"/>
      <c r="Z127" s="13"/>
      <c r="AA127" s="13"/>
      <c r="AB127" s="13"/>
      <c r="AC127" s="13"/>
      <c r="AD127" s="13"/>
      <c r="AE127" s="13"/>
      <c r="AT127" s="239" t="s">
        <v>219</v>
      </c>
      <c r="AU127" s="239" t="s">
        <v>69</v>
      </c>
      <c r="AV127" s="13" t="s">
        <v>78</v>
      </c>
      <c r="AW127" s="13" t="s">
        <v>31</v>
      </c>
      <c r="AX127" s="13" t="s">
        <v>76</v>
      </c>
      <c r="AY127" s="239" t="s">
        <v>206</v>
      </c>
    </row>
    <row r="128" s="2" customFormat="1" ht="6.96" customHeight="1">
      <c r="A128" s="39"/>
      <c r="B128" s="60"/>
      <c r="C128" s="61"/>
      <c r="D128" s="61"/>
      <c r="E128" s="61"/>
      <c r="F128" s="61"/>
      <c r="G128" s="61"/>
      <c r="H128" s="61"/>
      <c r="I128" s="61"/>
      <c r="J128" s="61"/>
      <c r="K128" s="61"/>
      <c r="L128" s="45"/>
      <c r="M128" s="39"/>
      <c r="O128" s="39"/>
      <c r="P128" s="39"/>
      <c r="Q128" s="39"/>
      <c r="R128" s="39"/>
      <c r="S128" s="39"/>
      <c r="T128" s="39"/>
      <c r="U128" s="39"/>
      <c r="V128" s="39"/>
      <c r="W128" s="39"/>
      <c r="X128" s="39"/>
      <c r="Y128" s="39"/>
      <c r="Z128" s="39"/>
      <c r="AA128" s="39"/>
      <c r="AB128" s="39"/>
      <c r="AC128" s="39"/>
      <c r="AD128" s="39"/>
      <c r="AE128" s="39"/>
    </row>
  </sheetData>
  <sheetProtection sheet="1" autoFilter="0" formatColumns="0" formatRows="0" objects="1" scenarios="1" spinCount="100000" saltValue="IzPG9m4NYfg3ky1JNwPn4jQ8pGnb1/W91C04keP3JlnFZ9wcnj2ByOXryfxj2eke+J36uKtL5GEJ6G6/GANyeQ==" hashValue="mt7PePwNb99LY6zQQgihZ0KSzUmnC+N/g1ulzKIK+XMtUAYGYQpkyLUP9xH+jM5Tk6ZyzzfozEYndd//F8z1xg==" algorithmName="SHA-512" password="CC35"/>
  <autoFilter ref="C84:K12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161</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1175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1176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ROUND((SUM(BE87:BE131)),  2)</f>
        <v>0</v>
      </c>
      <c r="G35" s="39"/>
      <c r="H35" s="39"/>
      <c r="I35" s="158">
        <v>0.20999999999999999</v>
      </c>
      <c r="J35" s="157">
        <f>ROUND(((SUM(BE87:BE131))*I35),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ROUND((SUM(BF87:BF131)),  2)</f>
        <v>0</v>
      </c>
      <c r="G36" s="39"/>
      <c r="H36" s="39"/>
      <c r="I36" s="158">
        <v>0.14999999999999999</v>
      </c>
      <c r="J36" s="157">
        <f>ROUND(((SUM(BF87:BF131))*I36),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ROUND((SUM(BG87:BG131)),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ROUND((SUM(BH87:BH131)),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ROUND((SUM(BI87:BI131)),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1175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05.01 - SO 05.01 - km 505,110-505,160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188</v>
      </c>
    </row>
    <row r="64" s="9" customFormat="1" ht="24.96" customHeight="1">
      <c r="A64" s="9"/>
      <c r="B64" s="175"/>
      <c r="C64" s="176"/>
      <c r="D64" s="177" t="s">
        <v>189</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190</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191</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26.25" customHeight="1">
      <c r="A75" s="39"/>
      <c r="B75" s="40"/>
      <c r="C75" s="41"/>
      <c r="D75" s="41"/>
      <c r="E75" s="170" t="str">
        <f>E7</f>
        <v>Souvislá výměna kolejnic v obvodu Správy tratí Ústí nad Labem pro r. 2022</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181</v>
      </c>
      <c r="D76" s="23"/>
      <c r="E76" s="23"/>
      <c r="F76" s="23"/>
      <c r="G76" s="23"/>
      <c r="H76" s="23"/>
      <c r="I76" s="23"/>
      <c r="J76" s="23"/>
      <c r="K76" s="23"/>
      <c r="L76" s="21"/>
    </row>
    <row r="77" s="2" customFormat="1" ht="16.5" customHeight="1">
      <c r="A77" s="39"/>
      <c r="B77" s="40"/>
      <c r="C77" s="41"/>
      <c r="D77" s="41"/>
      <c r="E77" s="170" t="s">
        <v>1175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183</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05.01 - SO 05.01 - km 505,110-505,160</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3" t="str">
        <f>IF(J14="","",J14)</f>
        <v>2. 11. 2021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 xml:space="preserve"> </v>
      </c>
      <c r="G83" s="41"/>
      <c r="H83" s="41"/>
      <c r="I83" s="33" t="s">
        <v>30</v>
      </c>
      <c r="J83" s="37" t="str">
        <f>E23</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IF(E20="","",E20)</f>
        <v>Vyplň údaj</v>
      </c>
      <c r="G84" s="41"/>
      <c r="H84" s="41"/>
      <c r="I84" s="33" t="s">
        <v>32</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192</v>
      </c>
      <c r="D86" s="189" t="s">
        <v>54</v>
      </c>
      <c r="E86" s="189" t="s">
        <v>50</v>
      </c>
      <c r="F86" s="189" t="s">
        <v>51</v>
      </c>
      <c r="G86" s="189" t="s">
        <v>193</v>
      </c>
      <c r="H86" s="189" t="s">
        <v>194</v>
      </c>
      <c r="I86" s="189" t="s">
        <v>195</v>
      </c>
      <c r="J86" s="190" t="s">
        <v>187</v>
      </c>
      <c r="K86" s="191" t="s">
        <v>196</v>
      </c>
      <c r="L86" s="192"/>
      <c r="M86" s="93" t="s">
        <v>19</v>
      </c>
      <c r="N86" s="94" t="s">
        <v>39</v>
      </c>
      <c r="O86" s="94" t="s">
        <v>197</v>
      </c>
      <c r="P86" s="94" t="s">
        <v>198</v>
      </c>
      <c r="Q86" s="94" t="s">
        <v>199</v>
      </c>
      <c r="R86" s="94" t="s">
        <v>200</v>
      </c>
      <c r="S86" s="94" t="s">
        <v>201</v>
      </c>
      <c r="T86" s="95" t="s">
        <v>202</v>
      </c>
      <c r="U86" s="186"/>
      <c r="V86" s="186"/>
      <c r="W86" s="186"/>
      <c r="X86" s="186"/>
      <c r="Y86" s="186"/>
      <c r="Z86" s="186"/>
      <c r="AA86" s="186"/>
      <c r="AB86" s="186"/>
      <c r="AC86" s="186"/>
      <c r="AD86" s="186"/>
      <c r="AE86" s="186"/>
    </row>
    <row r="87" s="2" customFormat="1" ht="22.8" customHeight="1">
      <c r="A87" s="39"/>
      <c r="B87" s="40"/>
      <c r="C87" s="100" t="s">
        <v>203</v>
      </c>
      <c r="D87" s="41"/>
      <c r="E87" s="41"/>
      <c r="F87" s="41"/>
      <c r="G87" s="41"/>
      <c r="H87" s="41"/>
      <c r="I87" s="41"/>
      <c r="J87" s="193">
        <f>BK87</f>
        <v>0</v>
      </c>
      <c r="K87" s="41"/>
      <c r="L87" s="45"/>
      <c r="M87" s="96"/>
      <c r="N87" s="194"/>
      <c r="O87" s="97"/>
      <c r="P87" s="195">
        <f>P88</f>
        <v>0</v>
      </c>
      <c r="Q87" s="97"/>
      <c r="R87" s="195">
        <f>R88</f>
        <v>0.16439999999999999</v>
      </c>
      <c r="S87" s="97"/>
      <c r="T87" s="196">
        <f>T88</f>
        <v>0</v>
      </c>
      <c r="U87" s="39"/>
      <c r="V87" s="39"/>
      <c r="W87" s="39"/>
      <c r="X87" s="39"/>
      <c r="Y87" s="39"/>
      <c r="Z87" s="39"/>
      <c r="AA87" s="39"/>
      <c r="AB87" s="39"/>
      <c r="AC87" s="39"/>
      <c r="AD87" s="39"/>
      <c r="AE87" s="39"/>
      <c r="AT87" s="18" t="s">
        <v>68</v>
      </c>
      <c r="AU87" s="18" t="s">
        <v>188</v>
      </c>
      <c r="BK87" s="197">
        <f>BK88</f>
        <v>0</v>
      </c>
    </row>
    <row r="88" s="12" customFormat="1" ht="25.92" customHeight="1">
      <c r="A88" s="12"/>
      <c r="B88" s="198"/>
      <c r="C88" s="199"/>
      <c r="D88" s="200" t="s">
        <v>68</v>
      </c>
      <c r="E88" s="201" t="s">
        <v>204</v>
      </c>
      <c r="F88" s="201" t="s">
        <v>205</v>
      </c>
      <c r="G88" s="199"/>
      <c r="H88" s="199"/>
      <c r="I88" s="202"/>
      <c r="J88" s="203">
        <f>BK88</f>
        <v>0</v>
      </c>
      <c r="K88" s="199"/>
      <c r="L88" s="204"/>
      <c r="M88" s="205"/>
      <c r="N88" s="206"/>
      <c r="O88" s="206"/>
      <c r="P88" s="207">
        <f>P89</f>
        <v>0</v>
      </c>
      <c r="Q88" s="206"/>
      <c r="R88" s="207">
        <f>R89</f>
        <v>0.16439999999999999</v>
      </c>
      <c r="S88" s="206"/>
      <c r="T88" s="208">
        <f>T89</f>
        <v>0</v>
      </c>
      <c r="U88" s="12"/>
      <c r="V88" s="12"/>
      <c r="W88" s="12"/>
      <c r="X88" s="12"/>
      <c r="Y88" s="12"/>
      <c r="Z88" s="12"/>
      <c r="AA88" s="12"/>
      <c r="AB88" s="12"/>
      <c r="AC88" s="12"/>
      <c r="AD88" s="12"/>
      <c r="AE88" s="12"/>
      <c r="AR88" s="209" t="s">
        <v>76</v>
      </c>
      <c r="AT88" s="210" t="s">
        <v>68</v>
      </c>
      <c r="AU88" s="210" t="s">
        <v>69</v>
      </c>
      <c r="AY88" s="209" t="s">
        <v>206</v>
      </c>
      <c r="BK88" s="211">
        <f>BK89</f>
        <v>0</v>
      </c>
    </row>
    <row r="89" s="12" customFormat="1" ht="22.8" customHeight="1">
      <c r="A89" s="12"/>
      <c r="B89" s="198"/>
      <c r="C89" s="199"/>
      <c r="D89" s="200" t="s">
        <v>68</v>
      </c>
      <c r="E89" s="212" t="s">
        <v>207</v>
      </c>
      <c r="F89" s="212" t="s">
        <v>208</v>
      </c>
      <c r="G89" s="199"/>
      <c r="H89" s="199"/>
      <c r="I89" s="202"/>
      <c r="J89" s="213">
        <f>BK89</f>
        <v>0</v>
      </c>
      <c r="K89" s="199"/>
      <c r="L89" s="204"/>
      <c r="M89" s="205"/>
      <c r="N89" s="206"/>
      <c r="O89" s="206"/>
      <c r="P89" s="207">
        <f>SUM(P90:P131)</f>
        <v>0</v>
      </c>
      <c r="Q89" s="206"/>
      <c r="R89" s="207">
        <f>SUM(R90:R131)</f>
        <v>0.16439999999999999</v>
      </c>
      <c r="S89" s="206"/>
      <c r="T89" s="208">
        <f>SUM(T90:T131)</f>
        <v>0</v>
      </c>
      <c r="U89" s="12"/>
      <c r="V89" s="12"/>
      <c r="W89" s="12"/>
      <c r="X89" s="12"/>
      <c r="Y89" s="12"/>
      <c r="Z89" s="12"/>
      <c r="AA89" s="12"/>
      <c r="AB89" s="12"/>
      <c r="AC89" s="12"/>
      <c r="AD89" s="12"/>
      <c r="AE89" s="12"/>
      <c r="AR89" s="209" t="s">
        <v>76</v>
      </c>
      <c r="AT89" s="210" t="s">
        <v>68</v>
      </c>
      <c r="AU89" s="210" t="s">
        <v>76</v>
      </c>
      <c r="AY89" s="209" t="s">
        <v>206</v>
      </c>
      <c r="BK89" s="211">
        <f>SUM(BK90:BK131)</f>
        <v>0</v>
      </c>
    </row>
    <row r="90" s="2" customFormat="1" ht="111.75" customHeight="1">
      <c r="A90" s="39"/>
      <c r="B90" s="40"/>
      <c r="C90" s="214" t="s">
        <v>76</v>
      </c>
      <c r="D90" s="214" t="s">
        <v>209</v>
      </c>
      <c r="E90" s="215" t="s">
        <v>643</v>
      </c>
      <c r="F90" s="216" t="s">
        <v>644</v>
      </c>
      <c r="G90" s="217" t="s">
        <v>217</v>
      </c>
      <c r="H90" s="218">
        <v>100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78</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1177</v>
      </c>
    </row>
    <row r="91" s="13" customFormat="1">
      <c r="A91" s="13"/>
      <c r="B91" s="228"/>
      <c r="C91" s="229"/>
      <c r="D91" s="230" t="s">
        <v>219</v>
      </c>
      <c r="E91" s="231" t="s">
        <v>19</v>
      </c>
      <c r="F91" s="232" t="s">
        <v>1178</v>
      </c>
      <c r="G91" s="229"/>
      <c r="H91" s="233">
        <v>100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78</v>
      </c>
      <c r="AV91" s="13" t="s">
        <v>78</v>
      </c>
      <c r="AW91" s="13" t="s">
        <v>31</v>
      </c>
      <c r="AX91" s="13" t="s">
        <v>76</v>
      </c>
      <c r="AY91" s="239" t="s">
        <v>206</v>
      </c>
    </row>
    <row r="92" s="2" customFormat="1" ht="114.9" customHeight="1">
      <c r="A92" s="39"/>
      <c r="B92" s="40"/>
      <c r="C92" s="214" t="s">
        <v>78</v>
      </c>
      <c r="D92" s="214" t="s">
        <v>209</v>
      </c>
      <c r="E92" s="215" t="s">
        <v>538</v>
      </c>
      <c r="F92" s="216" t="s">
        <v>539</v>
      </c>
      <c r="G92" s="217" t="s">
        <v>258</v>
      </c>
      <c r="H92" s="218">
        <v>4</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78</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1179</v>
      </c>
    </row>
    <row r="93" s="2" customFormat="1" ht="78" customHeight="1">
      <c r="A93" s="39"/>
      <c r="B93" s="40"/>
      <c r="C93" s="214" t="s">
        <v>221</v>
      </c>
      <c r="D93" s="214" t="s">
        <v>209</v>
      </c>
      <c r="E93" s="215" t="s">
        <v>656</v>
      </c>
      <c r="F93" s="216" t="s">
        <v>1180</v>
      </c>
      <c r="G93" s="217" t="s">
        <v>217</v>
      </c>
      <c r="H93" s="218">
        <v>300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78</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1181</v>
      </c>
    </row>
    <row r="94" s="13" customFormat="1">
      <c r="A94" s="13"/>
      <c r="B94" s="228"/>
      <c r="C94" s="229"/>
      <c r="D94" s="230" t="s">
        <v>219</v>
      </c>
      <c r="E94" s="231" t="s">
        <v>19</v>
      </c>
      <c r="F94" s="232" t="s">
        <v>1182</v>
      </c>
      <c r="G94" s="229"/>
      <c r="H94" s="233">
        <v>300</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78</v>
      </c>
      <c r="AV94" s="13" t="s">
        <v>78</v>
      </c>
      <c r="AW94" s="13" t="s">
        <v>31</v>
      </c>
      <c r="AX94" s="13" t="s">
        <v>76</v>
      </c>
      <c r="AY94" s="239" t="s">
        <v>206</v>
      </c>
    </row>
    <row r="95" s="2" customFormat="1" ht="90" customHeight="1">
      <c r="A95" s="39"/>
      <c r="B95" s="40"/>
      <c r="C95" s="214" t="s">
        <v>213</v>
      </c>
      <c r="D95" s="214" t="s">
        <v>209</v>
      </c>
      <c r="E95" s="215" t="s">
        <v>273</v>
      </c>
      <c r="F95" s="216" t="s">
        <v>274</v>
      </c>
      <c r="G95" s="217" t="s">
        <v>258</v>
      </c>
      <c r="H95" s="218">
        <v>2</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78</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1183</v>
      </c>
    </row>
    <row r="96" s="2" customFormat="1" ht="66.75" customHeight="1">
      <c r="A96" s="39"/>
      <c r="B96" s="40"/>
      <c r="C96" s="214" t="s">
        <v>207</v>
      </c>
      <c r="D96" s="214" t="s">
        <v>209</v>
      </c>
      <c r="E96" s="215" t="s">
        <v>241</v>
      </c>
      <c r="F96" s="216" t="s">
        <v>242</v>
      </c>
      <c r="G96" s="217" t="s">
        <v>212</v>
      </c>
      <c r="H96" s="218">
        <v>200</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78</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1184</v>
      </c>
    </row>
    <row r="97" s="2" customFormat="1" ht="24.15" customHeight="1">
      <c r="A97" s="39"/>
      <c r="B97" s="40"/>
      <c r="C97" s="240" t="s">
        <v>235</v>
      </c>
      <c r="D97" s="240" t="s">
        <v>226</v>
      </c>
      <c r="E97" s="241" t="s">
        <v>512</v>
      </c>
      <c r="F97" s="242" t="s">
        <v>513</v>
      </c>
      <c r="G97" s="243" t="s">
        <v>212</v>
      </c>
      <c r="H97" s="244">
        <v>200</v>
      </c>
      <c r="I97" s="245"/>
      <c r="J97" s="246">
        <f>ROUND(I97*H97,2)</f>
        <v>0</v>
      </c>
      <c r="K97" s="247"/>
      <c r="L97" s="248"/>
      <c r="M97" s="249" t="s">
        <v>19</v>
      </c>
      <c r="N97" s="250" t="s">
        <v>40</v>
      </c>
      <c r="O97" s="85"/>
      <c r="P97" s="224">
        <f>O97*H97</f>
        <v>0</v>
      </c>
      <c r="Q97" s="224">
        <v>0.00018000000000000001</v>
      </c>
      <c r="R97" s="224">
        <f>Q97*H97</f>
        <v>0.036000000000000004</v>
      </c>
      <c r="S97" s="224">
        <v>0</v>
      </c>
      <c r="T97" s="225">
        <f>S97*H97</f>
        <v>0</v>
      </c>
      <c r="U97" s="39"/>
      <c r="V97" s="39"/>
      <c r="W97" s="39"/>
      <c r="X97" s="39"/>
      <c r="Y97" s="39"/>
      <c r="Z97" s="39"/>
      <c r="AA97" s="39"/>
      <c r="AB97" s="39"/>
      <c r="AC97" s="39"/>
      <c r="AD97" s="39"/>
      <c r="AE97" s="39"/>
      <c r="AR97" s="226" t="s">
        <v>229</v>
      </c>
      <c r="AT97" s="226" t="s">
        <v>226</v>
      </c>
      <c r="AU97" s="226" t="s">
        <v>78</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1185</v>
      </c>
    </row>
    <row r="98" s="2" customFormat="1" ht="66.75" customHeight="1">
      <c r="A98" s="39"/>
      <c r="B98" s="40"/>
      <c r="C98" s="214" t="s">
        <v>240</v>
      </c>
      <c r="D98" s="214" t="s">
        <v>209</v>
      </c>
      <c r="E98" s="215" t="s">
        <v>521</v>
      </c>
      <c r="F98" s="216" t="s">
        <v>522</v>
      </c>
      <c r="G98" s="217" t="s">
        <v>212</v>
      </c>
      <c r="H98" s="218">
        <v>120</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78</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1186</v>
      </c>
    </row>
    <row r="99" s="13" customFormat="1">
      <c r="A99" s="13"/>
      <c r="B99" s="228"/>
      <c r="C99" s="229"/>
      <c r="D99" s="230" t="s">
        <v>219</v>
      </c>
      <c r="E99" s="231" t="s">
        <v>19</v>
      </c>
      <c r="F99" s="232" t="s">
        <v>1187</v>
      </c>
      <c r="G99" s="229"/>
      <c r="H99" s="233">
        <v>120</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78</v>
      </c>
      <c r="AV99" s="13" t="s">
        <v>78</v>
      </c>
      <c r="AW99" s="13" t="s">
        <v>31</v>
      </c>
      <c r="AX99" s="13" t="s">
        <v>76</v>
      </c>
      <c r="AY99" s="239" t="s">
        <v>206</v>
      </c>
    </row>
    <row r="100" s="2" customFormat="1" ht="16.5" customHeight="1">
      <c r="A100" s="39"/>
      <c r="B100" s="40"/>
      <c r="C100" s="240" t="s">
        <v>229</v>
      </c>
      <c r="D100" s="240" t="s">
        <v>226</v>
      </c>
      <c r="E100" s="241" t="s">
        <v>525</v>
      </c>
      <c r="F100" s="242" t="s">
        <v>526</v>
      </c>
      <c r="G100" s="243" t="s">
        <v>212</v>
      </c>
      <c r="H100" s="244">
        <v>120</v>
      </c>
      <c r="I100" s="245"/>
      <c r="J100" s="246">
        <f>ROUND(I100*H100,2)</f>
        <v>0</v>
      </c>
      <c r="K100" s="247"/>
      <c r="L100" s="248"/>
      <c r="M100" s="249" t="s">
        <v>19</v>
      </c>
      <c r="N100" s="250" t="s">
        <v>40</v>
      </c>
      <c r="O100" s="85"/>
      <c r="P100" s="224">
        <f>O100*H100</f>
        <v>0</v>
      </c>
      <c r="Q100" s="224">
        <v>2.0000000000000002E-05</v>
      </c>
      <c r="R100" s="224">
        <f>Q100*H100</f>
        <v>0.0024000000000000002</v>
      </c>
      <c r="S100" s="224">
        <v>0</v>
      </c>
      <c r="T100" s="225">
        <f>S100*H100</f>
        <v>0</v>
      </c>
      <c r="U100" s="39"/>
      <c r="V100" s="39"/>
      <c r="W100" s="39"/>
      <c r="X100" s="39"/>
      <c r="Y100" s="39"/>
      <c r="Z100" s="39"/>
      <c r="AA100" s="39"/>
      <c r="AB100" s="39"/>
      <c r="AC100" s="39"/>
      <c r="AD100" s="39"/>
      <c r="AE100" s="39"/>
      <c r="AR100" s="226" t="s">
        <v>229</v>
      </c>
      <c r="AT100" s="226" t="s">
        <v>226</v>
      </c>
      <c r="AU100" s="226" t="s">
        <v>78</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1188</v>
      </c>
    </row>
    <row r="101" s="2" customFormat="1" ht="49.05" customHeight="1">
      <c r="A101" s="39"/>
      <c r="B101" s="40"/>
      <c r="C101" s="214" t="s">
        <v>247</v>
      </c>
      <c r="D101" s="214" t="s">
        <v>209</v>
      </c>
      <c r="E101" s="215" t="s">
        <v>291</v>
      </c>
      <c r="F101" s="216" t="s">
        <v>292</v>
      </c>
      <c r="G101" s="217" t="s">
        <v>212</v>
      </c>
      <c r="H101" s="218">
        <v>20</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78</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1189</v>
      </c>
    </row>
    <row r="102" s="2" customFormat="1" ht="62.7" customHeight="1">
      <c r="A102" s="39"/>
      <c r="B102" s="40"/>
      <c r="C102" s="214" t="s">
        <v>251</v>
      </c>
      <c r="D102" s="214" t="s">
        <v>209</v>
      </c>
      <c r="E102" s="215" t="s">
        <v>1190</v>
      </c>
      <c r="F102" s="216" t="s">
        <v>1191</v>
      </c>
      <c r="G102" s="217" t="s">
        <v>217</v>
      </c>
      <c r="H102" s="218">
        <v>15</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78</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1192</v>
      </c>
    </row>
    <row r="103" s="2" customFormat="1" ht="66.75" customHeight="1">
      <c r="A103" s="39"/>
      <c r="B103" s="40"/>
      <c r="C103" s="214" t="s">
        <v>255</v>
      </c>
      <c r="D103" s="214" t="s">
        <v>209</v>
      </c>
      <c r="E103" s="215" t="s">
        <v>1193</v>
      </c>
      <c r="F103" s="216" t="s">
        <v>1194</v>
      </c>
      <c r="G103" s="217" t="s">
        <v>217</v>
      </c>
      <c r="H103" s="218">
        <v>15</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78</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1195</v>
      </c>
    </row>
    <row r="104" s="2" customFormat="1" ht="90" customHeight="1">
      <c r="A104" s="39"/>
      <c r="B104" s="40"/>
      <c r="C104" s="214" t="s">
        <v>260</v>
      </c>
      <c r="D104" s="214" t="s">
        <v>209</v>
      </c>
      <c r="E104" s="215" t="s">
        <v>1196</v>
      </c>
      <c r="F104" s="216" t="s">
        <v>1197</v>
      </c>
      <c r="G104" s="217" t="s">
        <v>404</v>
      </c>
      <c r="H104" s="218">
        <v>60</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78</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1198</v>
      </c>
    </row>
    <row r="105" s="2" customFormat="1" ht="24.15" customHeight="1">
      <c r="A105" s="39"/>
      <c r="B105" s="40"/>
      <c r="C105" s="240" t="s">
        <v>264</v>
      </c>
      <c r="D105" s="240" t="s">
        <v>226</v>
      </c>
      <c r="E105" s="241" t="s">
        <v>1199</v>
      </c>
      <c r="F105" s="242" t="s">
        <v>1200</v>
      </c>
      <c r="G105" s="243" t="s">
        <v>212</v>
      </c>
      <c r="H105" s="244">
        <v>120</v>
      </c>
      <c r="I105" s="245"/>
      <c r="J105" s="246">
        <f>ROUND(I105*H105,2)</f>
        <v>0</v>
      </c>
      <c r="K105" s="247"/>
      <c r="L105" s="248"/>
      <c r="M105" s="249" t="s">
        <v>19</v>
      </c>
      <c r="N105" s="250" t="s">
        <v>40</v>
      </c>
      <c r="O105" s="85"/>
      <c r="P105" s="224">
        <f>O105*H105</f>
        <v>0</v>
      </c>
      <c r="Q105" s="224">
        <v>0.0010499999999999999</v>
      </c>
      <c r="R105" s="224">
        <f>Q105*H105</f>
        <v>0.126</v>
      </c>
      <c r="S105" s="224">
        <v>0</v>
      </c>
      <c r="T105" s="225">
        <f>S105*H105</f>
        <v>0</v>
      </c>
      <c r="U105" s="39"/>
      <c r="V105" s="39"/>
      <c r="W105" s="39"/>
      <c r="X105" s="39"/>
      <c r="Y105" s="39"/>
      <c r="Z105" s="39"/>
      <c r="AA105" s="39"/>
      <c r="AB105" s="39"/>
      <c r="AC105" s="39"/>
      <c r="AD105" s="39"/>
      <c r="AE105" s="39"/>
      <c r="AR105" s="226" t="s">
        <v>229</v>
      </c>
      <c r="AT105" s="226" t="s">
        <v>226</v>
      </c>
      <c r="AU105" s="226" t="s">
        <v>78</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1201</v>
      </c>
    </row>
    <row r="106" s="2" customFormat="1" ht="44.25" customHeight="1">
      <c r="A106" s="39"/>
      <c r="B106" s="40"/>
      <c r="C106" s="214" t="s">
        <v>268</v>
      </c>
      <c r="D106" s="214" t="s">
        <v>209</v>
      </c>
      <c r="E106" s="215" t="s">
        <v>300</v>
      </c>
      <c r="F106" s="216" t="s">
        <v>301</v>
      </c>
      <c r="G106" s="217" t="s">
        <v>302</v>
      </c>
      <c r="H106" s="218">
        <v>7.2400000000000002</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78</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1202</v>
      </c>
    </row>
    <row r="107" s="14" customFormat="1">
      <c r="A107" s="14"/>
      <c r="B107" s="251"/>
      <c r="C107" s="252"/>
      <c r="D107" s="230" t="s">
        <v>219</v>
      </c>
      <c r="E107" s="253" t="s">
        <v>19</v>
      </c>
      <c r="F107" s="254" t="s">
        <v>304</v>
      </c>
      <c r="G107" s="252"/>
      <c r="H107" s="253" t="s">
        <v>19</v>
      </c>
      <c r="I107" s="255"/>
      <c r="J107" s="252"/>
      <c r="K107" s="252"/>
      <c r="L107" s="256"/>
      <c r="M107" s="257"/>
      <c r="N107" s="258"/>
      <c r="O107" s="258"/>
      <c r="P107" s="258"/>
      <c r="Q107" s="258"/>
      <c r="R107" s="258"/>
      <c r="S107" s="258"/>
      <c r="T107" s="259"/>
      <c r="U107" s="14"/>
      <c r="V107" s="14"/>
      <c r="W107" s="14"/>
      <c r="X107" s="14"/>
      <c r="Y107" s="14"/>
      <c r="Z107" s="14"/>
      <c r="AA107" s="14"/>
      <c r="AB107" s="14"/>
      <c r="AC107" s="14"/>
      <c r="AD107" s="14"/>
      <c r="AE107" s="14"/>
      <c r="AT107" s="260" t="s">
        <v>219</v>
      </c>
      <c r="AU107" s="260" t="s">
        <v>78</v>
      </c>
      <c r="AV107" s="14" t="s">
        <v>76</v>
      </c>
      <c r="AW107" s="14" t="s">
        <v>31</v>
      </c>
      <c r="AX107" s="14" t="s">
        <v>69</v>
      </c>
      <c r="AY107" s="260" t="s">
        <v>206</v>
      </c>
    </row>
    <row r="108" s="13" customFormat="1">
      <c r="A108" s="13"/>
      <c r="B108" s="228"/>
      <c r="C108" s="229"/>
      <c r="D108" s="230" t="s">
        <v>219</v>
      </c>
      <c r="E108" s="231" t="s">
        <v>19</v>
      </c>
      <c r="F108" s="232" t="s">
        <v>1203</v>
      </c>
      <c r="G108" s="229"/>
      <c r="H108" s="233">
        <v>7.2400000000000002</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78</v>
      </c>
      <c r="AV108" s="13" t="s">
        <v>78</v>
      </c>
      <c r="AW108" s="13" t="s">
        <v>31</v>
      </c>
      <c r="AX108" s="13" t="s">
        <v>76</v>
      </c>
      <c r="AY108" s="239" t="s">
        <v>206</v>
      </c>
    </row>
    <row r="109" s="2" customFormat="1" ht="76.35" customHeight="1">
      <c r="A109" s="39"/>
      <c r="B109" s="40"/>
      <c r="C109" s="214" t="s">
        <v>8</v>
      </c>
      <c r="D109" s="214" t="s">
        <v>209</v>
      </c>
      <c r="E109" s="215" t="s">
        <v>307</v>
      </c>
      <c r="F109" s="216" t="s">
        <v>727</v>
      </c>
      <c r="G109" s="217" t="s">
        <v>302</v>
      </c>
      <c r="H109" s="218">
        <v>7.2400000000000002</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78</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1204</v>
      </c>
    </row>
    <row r="110" s="14" customFormat="1">
      <c r="A110" s="14"/>
      <c r="B110" s="251"/>
      <c r="C110" s="252"/>
      <c r="D110" s="230" t="s">
        <v>219</v>
      </c>
      <c r="E110" s="253" t="s">
        <v>19</v>
      </c>
      <c r="F110" s="254" t="s">
        <v>317</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78</v>
      </c>
      <c r="AV110" s="14" t="s">
        <v>76</v>
      </c>
      <c r="AW110" s="14" t="s">
        <v>31</v>
      </c>
      <c r="AX110" s="14" t="s">
        <v>69</v>
      </c>
      <c r="AY110" s="260" t="s">
        <v>206</v>
      </c>
    </row>
    <row r="111" s="13" customFormat="1">
      <c r="A111" s="13"/>
      <c r="B111" s="228"/>
      <c r="C111" s="229"/>
      <c r="D111" s="230" t="s">
        <v>219</v>
      </c>
      <c r="E111" s="231" t="s">
        <v>19</v>
      </c>
      <c r="F111" s="232" t="s">
        <v>1203</v>
      </c>
      <c r="G111" s="229"/>
      <c r="H111" s="233">
        <v>7.2400000000000002</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78</v>
      </c>
      <c r="AV111" s="13" t="s">
        <v>78</v>
      </c>
      <c r="AW111" s="13" t="s">
        <v>31</v>
      </c>
      <c r="AX111" s="13" t="s">
        <v>76</v>
      </c>
      <c r="AY111" s="239" t="s">
        <v>206</v>
      </c>
    </row>
    <row r="112" s="2" customFormat="1" ht="168" customHeight="1">
      <c r="A112" s="39"/>
      <c r="B112" s="40"/>
      <c r="C112" s="214" t="s">
        <v>276</v>
      </c>
      <c r="D112" s="214" t="s">
        <v>209</v>
      </c>
      <c r="E112" s="215" t="s">
        <v>1205</v>
      </c>
      <c r="F112" s="216" t="s">
        <v>1206</v>
      </c>
      <c r="G112" s="217" t="s">
        <v>302</v>
      </c>
      <c r="H112" s="218">
        <v>7.2400000000000002</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78</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1207</v>
      </c>
    </row>
    <row r="113" s="14" customFormat="1">
      <c r="A113" s="14"/>
      <c r="B113" s="251"/>
      <c r="C113" s="252"/>
      <c r="D113" s="230" t="s">
        <v>219</v>
      </c>
      <c r="E113" s="253" t="s">
        <v>19</v>
      </c>
      <c r="F113" s="254" t="s">
        <v>317</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78</v>
      </c>
      <c r="AV113" s="14" t="s">
        <v>76</v>
      </c>
      <c r="AW113" s="14" t="s">
        <v>31</v>
      </c>
      <c r="AX113" s="14" t="s">
        <v>69</v>
      </c>
      <c r="AY113" s="260" t="s">
        <v>206</v>
      </c>
    </row>
    <row r="114" s="13" customFormat="1">
      <c r="A114" s="13"/>
      <c r="B114" s="228"/>
      <c r="C114" s="229"/>
      <c r="D114" s="230" t="s">
        <v>219</v>
      </c>
      <c r="E114" s="231" t="s">
        <v>19</v>
      </c>
      <c r="F114" s="232" t="s">
        <v>1203</v>
      </c>
      <c r="G114" s="229"/>
      <c r="H114" s="233">
        <v>7.2400000000000002</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78</v>
      </c>
      <c r="AV114" s="13" t="s">
        <v>78</v>
      </c>
      <c r="AW114" s="13" t="s">
        <v>31</v>
      </c>
      <c r="AX114" s="13" t="s">
        <v>76</v>
      </c>
      <c r="AY114" s="239" t="s">
        <v>206</v>
      </c>
    </row>
    <row r="115" s="2" customFormat="1" ht="66.75" customHeight="1">
      <c r="A115" s="39"/>
      <c r="B115" s="40"/>
      <c r="C115" s="214" t="s">
        <v>281</v>
      </c>
      <c r="D115" s="214" t="s">
        <v>209</v>
      </c>
      <c r="E115" s="215" t="s">
        <v>1208</v>
      </c>
      <c r="F115" s="216" t="s">
        <v>1209</v>
      </c>
      <c r="G115" s="217" t="s">
        <v>302</v>
      </c>
      <c r="H115" s="218">
        <v>6.194</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78</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1210</v>
      </c>
    </row>
    <row r="116" s="13" customFormat="1">
      <c r="A116" s="13"/>
      <c r="B116" s="228"/>
      <c r="C116" s="229"/>
      <c r="D116" s="230" t="s">
        <v>219</v>
      </c>
      <c r="E116" s="231" t="s">
        <v>19</v>
      </c>
      <c r="F116" s="232" t="s">
        <v>1211</v>
      </c>
      <c r="G116" s="229"/>
      <c r="H116" s="233">
        <v>6.0300000000000002</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78</v>
      </c>
      <c r="AV116" s="13" t="s">
        <v>78</v>
      </c>
      <c r="AW116" s="13" t="s">
        <v>31</v>
      </c>
      <c r="AX116" s="13" t="s">
        <v>69</v>
      </c>
      <c r="AY116" s="239" t="s">
        <v>206</v>
      </c>
    </row>
    <row r="117" s="13" customFormat="1">
      <c r="A117" s="13"/>
      <c r="B117" s="228"/>
      <c r="C117" s="229"/>
      <c r="D117" s="230" t="s">
        <v>219</v>
      </c>
      <c r="E117" s="231" t="s">
        <v>19</v>
      </c>
      <c r="F117" s="232" t="s">
        <v>1212</v>
      </c>
      <c r="G117" s="229"/>
      <c r="H117" s="233">
        <v>0.16400000000000001</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78</v>
      </c>
      <c r="AV117" s="13" t="s">
        <v>78</v>
      </c>
      <c r="AW117" s="13" t="s">
        <v>31</v>
      </c>
      <c r="AX117" s="13" t="s">
        <v>69</v>
      </c>
      <c r="AY117" s="239" t="s">
        <v>206</v>
      </c>
    </row>
    <row r="118" s="15" customFormat="1">
      <c r="A118" s="15"/>
      <c r="B118" s="261"/>
      <c r="C118" s="262"/>
      <c r="D118" s="230" t="s">
        <v>219</v>
      </c>
      <c r="E118" s="263" t="s">
        <v>19</v>
      </c>
      <c r="F118" s="264" t="s">
        <v>312</v>
      </c>
      <c r="G118" s="262"/>
      <c r="H118" s="265">
        <v>6.194</v>
      </c>
      <c r="I118" s="266"/>
      <c r="J118" s="262"/>
      <c r="K118" s="262"/>
      <c r="L118" s="267"/>
      <c r="M118" s="268"/>
      <c r="N118" s="269"/>
      <c r="O118" s="269"/>
      <c r="P118" s="269"/>
      <c r="Q118" s="269"/>
      <c r="R118" s="269"/>
      <c r="S118" s="269"/>
      <c r="T118" s="270"/>
      <c r="U118" s="15"/>
      <c r="V118" s="15"/>
      <c r="W118" s="15"/>
      <c r="X118" s="15"/>
      <c r="Y118" s="15"/>
      <c r="Z118" s="15"/>
      <c r="AA118" s="15"/>
      <c r="AB118" s="15"/>
      <c r="AC118" s="15"/>
      <c r="AD118" s="15"/>
      <c r="AE118" s="15"/>
      <c r="AT118" s="271" t="s">
        <v>219</v>
      </c>
      <c r="AU118" s="271" t="s">
        <v>78</v>
      </c>
      <c r="AV118" s="15" t="s">
        <v>213</v>
      </c>
      <c r="AW118" s="15" t="s">
        <v>31</v>
      </c>
      <c r="AX118" s="15" t="s">
        <v>76</v>
      </c>
      <c r="AY118" s="271" t="s">
        <v>206</v>
      </c>
    </row>
    <row r="119" s="2" customFormat="1" ht="76.35" customHeight="1">
      <c r="A119" s="39"/>
      <c r="B119" s="40"/>
      <c r="C119" s="214" t="s">
        <v>285</v>
      </c>
      <c r="D119" s="214" t="s">
        <v>209</v>
      </c>
      <c r="E119" s="215" t="s">
        <v>323</v>
      </c>
      <c r="F119" s="216" t="s">
        <v>932</v>
      </c>
      <c r="G119" s="217" t="s">
        <v>302</v>
      </c>
      <c r="H119" s="218">
        <v>6.1559999999999997</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78</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1213</v>
      </c>
    </row>
    <row r="120" s="13" customFormat="1">
      <c r="A120" s="13"/>
      <c r="B120" s="228"/>
      <c r="C120" s="229"/>
      <c r="D120" s="230" t="s">
        <v>219</v>
      </c>
      <c r="E120" s="231" t="s">
        <v>19</v>
      </c>
      <c r="F120" s="232" t="s">
        <v>1211</v>
      </c>
      <c r="G120" s="229"/>
      <c r="H120" s="233">
        <v>6.0300000000000002</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78</v>
      </c>
      <c r="AV120" s="13" t="s">
        <v>78</v>
      </c>
      <c r="AW120" s="13" t="s">
        <v>31</v>
      </c>
      <c r="AX120" s="13" t="s">
        <v>69</v>
      </c>
      <c r="AY120" s="239" t="s">
        <v>206</v>
      </c>
    </row>
    <row r="121" s="13" customFormat="1">
      <c r="A121" s="13"/>
      <c r="B121" s="228"/>
      <c r="C121" s="229"/>
      <c r="D121" s="230" t="s">
        <v>219</v>
      </c>
      <c r="E121" s="231" t="s">
        <v>19</v>
      </c>
      <c r="F121" s="232" t="s">
        <v>1214</v>
      </c>
      <c r="G121" s="229"/>
      <c r="H121" s="233">
        <v>0.126</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78</v>
      </c>
      <c r="AV121" s="13" t="s">
        <v>78</v>
      </c>
      <c r="AW121" s="13" t="s">
        <v>31</v>
      </c>
      <c r="AX121" s="13" t="s">
        <v>69</v>
      </c>
      <c r="AY121" s="239" t="s">
        <v>206</v>
      </c>
    </row>
    <row r="122" s="15" customFormat="1">
      <c r="A122" s="15"/>
      <c r="B122" s="261"/>
      <c r="C122" s="262"/>
      <c r="D122" s="230" t="s">
        <v>219</v>
      </c>
      <c r="E122" s="263" t="s">
        <v>19</v>
      </c>
      <c r="F122" s="264" t="s">
        <v>312</v>
      </c>
      <c r="G122" s="262"/>
      <c r="H122" s="265">
        <v>6.1559999999999997</v>
      </c>
      <c r="I122" s="266"/>
      <c r="J122" s="262"/>
      <c r="K122" s="262"/>
      <c r="L122" s="267"/>
      <c r="M122" s="268"/>
      <c r="N122" s="269"/>
      <c r="O122" s="269"/>
      <c r="P122" s="269"/>
      <c r="Q122" s="269"/>
      <c r="R122" s="269"/>
      <c r="S122" s="269"/>
      <c r="T122" s="270"/>
      <c r="U122" s="15"/>
      <c r="V122" s="15"/>
      <c r="W122" s="15"/>
      <c r="X122" s="15"/>
      <c r="Y122" s="15"/>
      <c r="Z122" s="15"/>
      <c r="AA122" s="15"/>
      <c r="AB122" s="15"/>
      <c r="AC122" s="15"/>
      <c r="AD122" s="15"/>
      <c r="AE122" s="15"/>
      <c r="AT122" s="271" t="s">
        <v>219</v>
      </c>
      <c r="AU122" s="271" t="s">
        <v>78</v>
      </c>
      <c r="AV122" s="15" t="s">
        <v>213</v>
      </c>
      <c r="AW122" s="15" t="s">
        <v>31</v>
      </c>
      <c r="AX122" s="15" t="s">
        <v>76</v>
      </c>
      <c r="AY122" s="271" t="s">
        <v>206</v>
      </c>
    </row>
    <row r="123" s="2" customFormat="1" ht="128.55" customHeight="1">
      <c r="A123" s="39"/>
      <c r="B123" s="40"/>
      <c r="C123" s="214" t="s">
        <v>290</v>
      </c>
      <c r="D123" s="214" t="s">
        <v>209</v>
      </c>
      <c r="E123" s="215" t="s">
        <v>329</v>
      </c>
      <c r="F123" s="216" t="s">
        <v>330</v>
      </c>
      <c r="G123" s="217" t="s">
        <v>302</v>
      </c>
      <c r="H123" s="218">
        <v>0.039</v>
      </c>
      <c r="I123" s="219"/>
      <c r="J123" s="220">
        <f>ROUND(I123*H123,2)</f>
        <v>0</v>
      </c>
      <c r="K123" s="221"/>
      <c r="L123" s="45"/>
      <c r="M123" s="222" t="s">
        <v>19</v>
      </c>
      <c r="N123" s="223" t="s">
        <v>40</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213</v>
      </c>
      <c r="AT123" s="226" t="s">
        <v>209</v>
      </c>
      <c r="AU123" s="226" t="s">
        <v>78</v>
      </c>
      <c r="AY123" s="18" t="s">
        <v>206</v>
      </c>
      <c r="BE123" s="227">
        <f>IF(N123="základní",J123,0)</f>
        <v>0</v>
      </c>
      <c r="BF123" s="227">
        <f>IF(N123="snížená",J123,0)</f>
        <v>0</v>
      </c>
      <c r="BG123" s="227">
        <f>IF(N123="zákl. přenesená",J123,0)</f>
        <v>0</v>
      </c>
      <c r="BH123" s="227">
        <f>IF(N123="sníž. přenesená",J123,0)</f>
        <v>0</v>
      </c>
      <c r="BI123" s="227">
        <f>IF(N123="nulová",J123,0)</f>
        <v>0</v>
      </c>
      <c r="BJ123" s="18" t="s">
        <v>76</v>
      </c>
      <c r="BK123" s="227">
        <f>ROUND(I123*H123,2)</f>
        <v>0</v>
      </c>
      <c r="BL123" s="18" t="s">
        <v>213</v>
      </c>
      <c r="BM123" s="226" t="s">
        <v>1215</v>
      </c>
    </row>
    <row r="124" s="13" customFormat="1">
      <c r="A124" s="13"/>
      <c r="B124" s="228"/>
      <c r="C124" s="229"/>
      <c r="D124" s="230" t="s">
        <v>219</v>
      </c>
      <c r="E124" s="231" t="s">
        <v>19</v>
      </c>
      <c r="F124" s="232" t="s">
        <v>1216</v>
      </c>
      <c r="G124" s="229"/>
      <c r="H124" s="233">
        <v>0.039</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78</v>
      </c>
      <c r="AV124" s="13" t="s">
        <v>78</v>
      </c>
      <c r="AW124" s="13" t="s">
        <v>31</v>
      </c>
      <c r="AX124" s="13" t="s">
        <v>76</v>
      </c>
      <c r="AY124" s="239" t="s">
        <v>206</v>
      </c>
    </row>
    <row r="125" s="2" customFormat="1" ht="90" customHeight="1">
      <c r="A125" s="39"/>
      <c r="B125" s="40"/>
      <c r="C125" s="214" t="s">
        <v>294</v>
      </c>
      <c r="D125" s="214" t="s">
        <v>209</v>
      </c>
      <c r="E125" s="215" t="s">
        <v>335</v>
      </c>
      <c r="F125" s="216" t="s">
        <v>336</v>
      </c>
      <c r="G125" s="217" t="s">
        <v>302</v>
      </c>
      <c r="H125" s="218">
        <v>0.037999999999999999</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78</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1217</v>
      </c>
    </row>
    <row r="126" s="13" customFormat="1">
      <c r="A126" s="13"/>
      <c r="B126" s="228"/>
      <c r="C126" s="229"/>
      <c r="D126" s="230" t="s">
        <v>219</v>
      </c>
      <c r="E126" s="231" t="s">
        <v>19</v>
      </c>
      <c r="F126" s="232" t="s">
        <v>1218</v>
      </c>
      <c r="G126" s="229"/>
      <c r="H126" s="233">
        <v>0.037999999999999999</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78</v>
      </c>
      <c r="AV126" s="13" t="s">
        <v>78</v>
      </c>
      <c r="AW126" s="13" t="s">
        <v>31</v>
      </c>
      <c r="AX126" s="13" t="s">
        <v>76</v>
      </c>
      <c r="AY126" s="239" t="s">
        <v>206</v>
      </c>
    </row>
    <row r="127" s="2" customFormat="1" ht="156.75" customHeight="1">
      <c r="A127" s="39"/>
      <c r="B127" s="40"/>
      <c r="C127" s="214" t="s">
        <v>7</v>
      </c>
      <c r="D127" s="214" t="s">
        <v>209</v>
      </c>
      <c r="E127" s="215" t="s">
        <v>339</v>
      </c>
      <c r="F127" s="216" t="s">
        <v>340</v>
      </c>
      <c r="G127" s="217" t="s">
        <v>302</v>
      </c>
      <c r="H127" s="218">
        <v>0.16700000000000001</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78</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1219</v>
      </c>
    </row>
    <row r="128" s="14" customFormat="1">
      <c r="A128" s="14"/>
      <c r="B128" s="251"/>
      <c r="C128" s="252"/>
      <c r="D128" s="230" t="s">
        <v>219</v>
      </c>
      <c r="E128" s="253" t="s">
        <v>19</v>
      </c>
      <c r="F128" s="254" t="s">
        <v>1220</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78</v>
      </c>
      <c r="AV128" s="14" t="s">
        <v>76</v>
      </c>
      <c r="AW128" s="14" t="s">
        <v>31</v>
      </c>
      <c r="AX128" s="14" t="s">
        <v>69</v>
      </c>
      <c r="AY128" s="260" t="s">
        <v>206</v>
      </c>
    </row>
    <row r="129" s="13" customFormat="1">
      <c r="A129" s="13"/>
      <c r="B129" s="228"/>
      <c r="C129" s="229"/>
      <c r="D129" s="230" t="s">
        <v>219</v>
      </c>
      <c r="E129" s="231" t="s">
        <v>19</v>
      </c>
      <c r="F129" s="232" t="s">
        <v>1221</v>
      </c>
      <c r="G129" s="229"/>
      <c r="H129" s="233">
        <v>0.16700000000000001</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78</v>
      </c>
      <c r="AV129" s="13" t="s">
        <v>78</v>
      </c>
      <c r="AW129" s="13" t="s">
        <v>31</v>
      </c>
      <c r="AX129" s="13" t="s">
        <v>76</v>
      </c>
      <c r="AY129" s="239" t="s">
        <v>206</v>
      </c>
    </row>
    <row r="130" s="2" customFormat="1" ht="66.75" customHeight="1">
      <c r="A130" s="39"/>
      <c r="B130" s="40"/>
      <c r="C130" s="214" t="s">
        <v>306</v>
      </c>
      <c r="D130" s="214" t="s">
        <v>209</v>
      </c>
      <c r="E130" s="215" t="s">
        <v>1137</v>
      </c>
      <c r="F130" s="216" t="s">
        <v>1138</v>
      </c>
      <c r="G130" s="217" t="s">
        <v>212</v>
      </c>
      <c r="H130" s="218">
        <v>4</v>
      </c>
      <c r="I130" s="219"/>
      <c r="J130" s="220">
        <f>ROUND(I130*H130,2)</f>
        <v>0</v>
      </c>
      <c r="K130" s="221"/>
      <c r="L130" s="45"/>
      <c r="M130" s="222" t="s">
        <v>19</v>
      </c>
      <c r="N130" s="223" t="s">
        <v>40</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213</v>
      </c>
      <c r="AT130" s="226" t="s">
        <v>209</v>
      </c>
      <c r="AU130" s="226" t="s">
        <v>78</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1222</v>
      </c>
    </row>
    <row r="131" s="13" customFormat="1">
      <c r="A131" s="13"/>
      <c r="B131" s="228"/>
      <c r="C131" s="229"/>
      <c r="D131" s="230" t="s">
        <v>219</v>
      </c>
      <c r="E131" s="231" t="s">
        <v>19</v>
      </c>
      <c r="F131" s="232" t="s">
        <v>1223</v>
      </c>
      <c r="G131" s="229"/>
      <c r="H131" s="233">
        <v>4</v>
      </c>
      <c r="I131" s="234"/>
      <c r="J131" s="229"/>
      <c r="K131" s="229"/>
      <c r="L131" s="235"/>
      <c r="M131" s="272"/>
      <c r="N131" s="273"/>
      <c r="O131" s="273"/>
      <c r="P131" s="273"/>
      <c r="Q131" s="273"/>
      <c r="R131" s="273"/>
      <c r="S131" s="273"/>
      <c r="T131" s="274"/>
      <c r="U131" s="13"/>
      <c r="V131" s="13"/>
      <c r="W131" s="13"/>
      <c r="X131" s="13"/>
      <c r="Y131" s="13"/>
      <c r="Z131" s="13"/>
      <c r="AA131" s="13"/>
      <c r="AB131" s="13"/>
      <c r="AC131" s="13"/>
      <c r="AD131" s="13"/>
      <c r="AE131" s="13"/>
      <c r="AT131" s="239" t="s">
        <v>219</v>
      </c>
      <c r="AU131" s="239" t="s">
        <v>78</v>
      </c>
      <c r="AV131" s="13" t="s">
        <v>78</v>
      </c>
      <c r="AW131" s="13" t="s">
        <v>31</v>
      </c>
      <c r="AX131" s="13" t="s">
        <v>76</v>
      </c>
      <c r="AY131" s="239" t="s">
        <v>206</v>
      </c>
    </row>
    <row r="132" s="2" customFormat="1" ht="6.96" customHeight="1">
      <c r="A132" s="39"/>
      <c r="B132" s="60"/>
      <c r="C132" s="61"/>
      <c r="D132" s="61"/>
      <c r="E132" s="61"/>
      <c r="F132" s="61"/>
      <c r="G132" s="61"/>
      <c r="H132" s="61"/>
      <c r="I132" s="61"/>
      <c r="J132" s="61"/>
      <c r="K132" s="61"/>
      <c r="L132" s="45"/>
      <c r="M132" s="39"/>
      <c r="O132" s="39"/>
      <c r="P132" s="39"/>
      <c r="Q132" s="39"/>
      <c r="R132" s="39"/>
      <c r="S132" s="39"/>
      <c r="T132" s="39"/>
      <c r="U132" s="39"/>
      <c r="V132" s="39"/>
      <c r="W132" s="39"/>
      <c r="X132" s="39"/>
      <c r="Y132" s="39"/>
      <c r="Z132" s="39"/>
      <c r="AA132" s="39"/>
      <c r="AB132" s="39"/>
      <c r="AC132" s="39"/>
      <c r="AD132" s="39"/>
      <c r="AE132" s="39"/>
    </row>
  </sheetData>
  <sheetProtection sheet="1" autoFilter="0" formatColumns="0" formatRows="0" objects="1" scenarios="1" spinCount="100000" saltValue="Hz+RNdPujuGMb3ERmANSFiZt7WV1m54mLa0WL7UZgU1KXub1pRf5LO9IbssZuBcRBP3W+C4/R8QYrSalgNzePg==" hashValue="jQMOKoBB8GFfHruWNDF7GhGelJu/LITzh8p10WtK1kHOqLv8w/uLJ3saCxh+NKUhoSe0WwS8F6aXQ0e3n+8bvA==" algorithmName="SHA-512" password="CC35"/>
  <autoFilter ref="C86:K13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164</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1175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1224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ROUND((SUM(BE87:BE97)),  2)</f>
        <v>0</v>
      </c>
      <c r="G35" s="39"/>
      <c r="H35" s="39"/>
      <c r="I35" s="158">
        <v>0.20999999999999999</v>
      </c>
      <c r="J35" s="157">
        <f>ROUND(((SUM(BE87:BE97))*I35),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ROUND((SUM(BF87:BF97)),  2)</f>
        <v>0</v>
      </c>
      <c r="G36" s="39"/>
      <c r="H36" s="39"/>
      <c r="I36" s="158">
        <v>0.14999999999999999</v>
      </c>
      <c r="J36" s="157">
        <f>ROUND(((SUM(BF87:BF97))*I36),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ROUND((SUM(BG87:BG97)),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ROUND((SUM(BH87:BH97)),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ROUND((SUM(BI87:BI97)),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1175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05.02 - SO 05.02 - Úprava GPK na 2.TK</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188</v>
      </c>
    </row>
    <row r="64" s="9" customFormat="1" ht="24.96" customHeight="1">
      <c r="A64" s="9"/>
      <c r="B64" s="175"/>
      <c r="C64" s="176"/>
      <c r="D64" s="177" t="s">
        <v>189</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190</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191</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26.25" customHeight="1">
      <c r="A75" s="39"/>
      <c r="B75" s="40"/>
      <c r="C75" s="41"/>
      <c r="D75" s="41"/>
      <c r="E75" s="170" t="str">
        <f>E7</f>
        <v>Souvislá výměna kolejnic v obvodu Správy tratí Ústí nad Labem pro r. 2022</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181</v>
      </c>
      <c r="D76" s="23"/>
      <c r="E76" s="23"/>
      <c r="F76" s="23"/>
      <c r="G76" s="23"/>
      <c r="H76" s="23"/>
      <c r="I76" s="23"/>
      <c r="J76" s="23"/>
      <c r="K76" s="23"/>
      <c r="L76" s="21"/>
    </row>
    <row r="77" s="2" customFormat="1" ht="16.5" customHeight="1">
      <c r="A77" s="39"/>
      <c r="B77" s="40"/>
      <c r="C77" s="41"/>
      <c r="D77" s="41"/>
      <c r="E77" s="170" t="s">
        <v>1175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183</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05.02 - SO 05.02 - Úprava GPK na 2.TK</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3" t="str">
        <f>IF(J14="","",J14)</f>
        <v>2. 11. 2021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 xml:space="preserve"> </v>
      </c>
      <c r="G83" s="41"/>
      <c r="H83" s="41"/>
      <c r="I83" s="33" t="s">
        <v>30</v>
      </c>
      <c r="J83" s="37" t="str">
        <f>E23</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IF(E20="","",E20)</f>
        <v>Vyplň údaj</v>
      </c>
      <c r="G84" s="41"/>
      <c r="H84" s="41"/>
      <c r="I84" s="33" t="s">
        <v>32</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192</v>
      </c>
      <c r="D86" s="189" t="s">
        <v>54</v>
      </c>
      <c r="E86" s="189" t="s">
        <v>50</v>
      </c>
      <c r="F86" s="189" t="s">
        <v>51</v>
      </c>
      <c r="G86" s="189" t="s">
        <v>193</v>
      </c>
      <c r="H86" s="189" t="s">
        <v>194</v>
      </c>
      <c r="I86" s="189" t="s">
        <v>195</v>
      </c>
      <c r="J86" s="190" t="s">
        <v>187</v>
      </c>
      <c r="K86" s="191" t="s">
        <v>196</v>
      </c>
      <c r="L86" s="192"/>
      <c r="M86" s="93" t="s">
        <v>19</v>
      </c>
      <c r="N86" s="94" t="s">
        <v>39</v>
      </c>
      <c r="O86" s="94" t="s">
        <v>197</v>
      </c>
      <c r="P86" s="94" t="s">
        <v>198</v>
      </c>
      <c r="Q86" s="94" t="s">
        <v>199</v>
      </c>
      <c r="R86" s="94" t="s">
        <v>200</v>
      </c>
      <c r="S86" s="94" t="s">
        <v>201</v>
      </c>
      <c r="T86" s="95" t="s">
        <v>202</v>
      </c>
      <c r="U86" s="186"/>
      <c r="V86" s="186"/>
      <c r="W86" s="186"/>
      <c r="X86" s="186"/>
      <c r="Y86" s="186"/>
      <c r="Z86" s="186"/>
      <c r="AA86" s="186"/>
      <c r="AB86" s="186"/>
      <c r="AC86" s="186"/>
      <c r="AD86" s="186"/>
      <c r="AE86" s="186"/>
    </row>
    <row r="87" s="2" customFormat="1" ht="22.8" customHeight="1">
      <c r="A87" s="39"/>
      <c r="B87" s="40"/>
      <c r="C87" s="100" t="s">
        <v>203</v>
      </c>
      <c r="D87" s="41"/>
      <c r="E87" s="41"/>
      <c r="F87" s="41"/>
      <c r="G87" s="41"/>
      <c r="H87" s="41"/>
      <c r="I87" s="41"/>
      <c r="J87" s="193">
        <f>BK87</f>
        <v>0</v>
      </c>
      <c r="K87" s="41"/>
      <c r="L87" s="45"/>
      <c r="M87" s="96"/>
      <c r="N87" s="194"/>
      <c r="O87" s="97"/>
      <c r="P87" s="195">
        <f>P88</f>
        <v>0</v>
      </c>
      <c r="Q87" s="97"/>
      <c r="R87" s="195">
        <f>R88</f>
        <v>346.5</v>
      </c>
      <c r="S87" s="97"/>
      <c r="T87" s="196">
        <f>T88</f>
        <v>0</v>
      </c>
      <c r="U87" s="39"/>
      <c r="V87" s="39"/>
      <c r="W87" s="39"/>
      <c r="X87" s="39"/>
      <c r="Y87" s="39"/>
      <c r="Z87" s="39"/>
      <c r="AA87" s="39"/>
      <c r="AB87" s="39"/>
      <c r="AC87" s="39"/>
      <c r="AD87" s="39"/>
      <c r="AE87" s="39"/>
      <c r="AT87" s="18" t="s">
        <v>68</v>
      </c>
      <c r="AU87" s="18" t="s">
        <v>188</v>
      </c>
      <c r="BK87" s="197">
        <f>BK88</f>
        <v>0</v>
      </c>
    </row>
    <row r="88" s="12" customFormat="1" ht="25.92" customHeight="1">
      <c r="A88" s="12"/>
      <c r="B88" s="198"/>
      <c r="C88" s="199"/>
      <c r="D88" s="200" t="s">
        <v>68</v>
      </c>
      <c r="E88" s="201" t="s">
        <v>204</v>
      </c>
      <c r="F88" s="201" t="s">
        <v>205</v>
      </c>
      <c r="G88" s="199"/>
      <c r="H88" s="199"/>
      <c r="I88" s="202"/>
      <c r="J88" s="203">
        <f>BK88</f>
        <v>0</v>
      </c>
      <c r="K88" s="199"/>
      <c r="L88" s="204"/>
      <c r="M88" s="205"/>
      <c r="N88" s="206"/>
      <c r="O88" s="206"/>
      <c r="P88" s="207">
        <f>P89</f>
        <v>0</v>
      </c>
      <c r="Q88" s="206"/>
      <c r="R88" s="207">
        <f>R89</f>
        <v>346.5</v>
      </c>
      <c r="S88" s="206"/>
      <c r="T88" s="208">
        <f>T89</f>
        <v>0</v>
      </c>
      <c r="U88" s="12"/>
      <c r="V88" s="12"/>
      <c r="W88" s="12"/>
      <c r="X88" s="12"/>
      <c r="Y88" s="12"/>
      <c r="Z88" s="12"/>
      <c r="AA88" s="12"/>
      <c r="AB88" s="12"/>
      <c r="AC88" s="12"/>
      <c r="AD88" s="12"/>
      <c r="AE88" s="12"/>
      <c r="AR88" s="209" t="s">
        <v>76</v>
      </c>
      <c r="AT88" s="210" t="s">
        <v>68</v>
      </c>
      <c r="AU88" s="210" t="s">
        <v>69</v>
      </c>
      <c r="AY88" s="209" t="s">
        <v>206</v>
      </c>
      <c r="BK88" s="211">
        <f>BK89</f>
        <v>0</v>
      </c>
    </row>
    <row r="89" s="12" customFormat="1" ht="22.8" customHeight="1">
      <c r="A89" s="12"/>
      <c r="B89" s="198"/>
      <c r="C89" s="199"/>
      <c r="D89" s="200" t="s">
        <v>68</v>
      </c>
      <c r="E89" s="212" t="s">
        <v>207</v>
      </c>
      <c r="F89" s="212" t="s">
        <v>208</v>
      </c>
      <c r="G89" s="199"/>
      <c r="H89" s="199"/>
      <c r="I89" s="202"/>
      <c r="J89" s="213">
        <f>BK89</f>
        <v>0</v>
      </c>
      <c r="K89" s="199"/>
      <c r="L89" s="204"/>
      <c r="M89" s="205"/>
      <c r="N89" s="206"/>
      <c r="O89" s="206"/>
      <c r="P89" s="207">
        <f>SUM(P90:P97)</f>
        <v>0</v>
      </c>
      <c r="Q89" s="206"/>
      <c r="R89" s="207">
        <f>SUM(R90:R97)</f>
        <v>346.5</v>
      </c>
      <c r="S89" s="206"/>
      <c r="T89" s="208">
        <f>SUM(T90:T97)</f>
        <v>0</v>
      </c>
      <c r="U89" s="12"/>
      <c r="V89" s="12"/>
      <c r="W89" s="12"/>
      <c r="X89" s="12"/>
      <c r="Y89" s="12"/>
      <c r="Z89" s="12"/>
      <c r="AA89" s="12"/>
      <c r="AB89" s="12"/>
      <c r="AC89" s="12"/>
      <c r="AD89" s="12"/>
      <c r="AE89" s="12"/>
      <c r="AR89" s="209" t="s">
        <v>76</v>
      </c>
      <c r="AT89" s="210" t="s">
        <v>68</v>
      </c>
      <c r="AU89" s="210" t="s">
        <v>76</v>
      </c>
      <c r="AY89" s="209" t="s">
        <v>206</v>
      </c>
      <c r="BK89" s="211">
        <f>SUM(BK90:BK97)</f>
        <v>0</v>
      </c>
    </row>
    <row r="90" s="2" customFormat="1" ht="134.25" customHeight="1">
      <c r="A90" s="39"/>
      <c r="B90" s="40"/>
      <c r="C90" s="214" t="s">
        <v>76</v>
      </c>
      <c r="D90" s="214" t="s">
        <v>209</v>
      </c>
      <c r="E90" s="215" t="s">
        <v>1154</v>
      </c>
      <c r="F90" s="216" t="s">
        <v>1225</v>
      </c>
      <c r="G90" s="217" t="s">
        <v>297</v>
      </c>
      <c r="H90" s="218">
        <v>1.8</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78</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1226</v>
      </c>
    </row>
    <row r="91" s="2" customFormat="1" ht="76.35" customHeight="1">
      <c r="A91" s="39"/>
      <c r="B91" s="40"/>
      <c r="C91" s="214" t="s">
        <v>78</v>
      </c>
      <c r="D91" s="214" t="s">
        <v>209</v>
      </c>
      <c r="E91" s="215" t="s">
        <v>908</v>
      </c>
      <c r="F91" s="216" t="s">
        <v>909</v>
      </c>
      <c r="G91" s="217" t="s">
        <v>910</v>
      </c>
      <c r="H91" s="218">
        <v>231</v>
      </c>
      <c r="I91" s="219"/>
      <c r="J91" s="220">
        <f>ROUND(I91*H91,2)</f>
        <v>0</v>
      </c>
      <c r="K91" s="221"/>
      <c r="L91" s="45"/>
      <c r="M91" s="222" t="s">
        <v>19</v>
      </c>
      <c r="N91" s="223" t="s">
        <v>40</v>
      </c>
      <c r="O91" s="85"/>
      <c r="P91" s="224">
        <f>O91*H91</f>
        <v>0</v>
      </c>
      <c r="Q91" s="224">
        <v>0</v>
      </c>
      <c r="R91" s="224">
        <f>Q91*H91</f>
        <v>0</v>
      </c>
      <c r="S91" s="224">
        <v>0</v>
      </c>
      <c r="T91" s="225">
        <f>S91*H91</f>
        <v>0</v>
      </c>
      <c r="U91" s="39"/>
      <c r="V91" s="39"/>
      <c r="W91" s="39"/>
      <c r="X91" s="39"/>
      <c r="Y91" s="39"/>
      <c r="Z91" s="39"/>
      <c r="AA91" s="39"/>
      <c r="AB91" s="39"/>
      <c r="AC91" s="39"/>
      <c r="AD91" s="39"/>
      <c r="AE91" s="39"/>
      <c r="AR91" s="226" t="s">
        <v>213</v>
      </c>
      <c r="AT91" s="226" t="s">
        <v>209</v>
      </c>
      <c r="AU91" s="226" t="s">
        <v>78</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1227</v>
      </c>
    </row>
    <row r="92" s="2" customFormat="1" ht="21.75" customHeight="1">
      <c r="A92" s="39"/>
      <c r="B92" s="40"/>
      <c r="C92" s="240" t="s">
        <v>221</v>
      </c>
      <c r="D92" s="240" t="s">
        <v>226</v>
      </c>
      <c r="E92" s="241" t="s">
        <v>913</v>
      </c>
      <c r="F92" s="242" t="s">
        <v>914</v>
      </c>
      <c r="G92" s="243" t="s">
        <v>302</v>
      </c>
      <c r="H92" s="244">
        <v>346.5</v>
      </c>
      <c r="I92" s="245"/>
      <c r="J92" s="246">
        <f>ROUND(I92*H92,2)</f>
        <v>0</v>
      </c>
      <c r="K92" s="247"/>
      <c r="L92" s="248"/>
      <c r="M92" s="249" t="s">
        <v>19</v>
      </c>
      <c r="N92" s="250" t="s">
        <v>40</v>
      </c>
      <c r="O92" s="85"/>
      <c r="P92" s="224">
        <f>O92*H92</f>
        <v>0</v>
      </c>
      <c r="Q92" s="224">
        <v>1</v>
      </c>
      <c r="R92" s="224">
        <f>Q92*H92</f>
        <v>346.5</v>
      </c>
      <c r="S92" s="224">
        <v>0</v>
      </c>
      <c r="T92" s="225">
        <f>S92*H92</f>
        <v>0</v>
      </c>
      <c r="U92" s="39"/>
      <c r="V92" s="39"/>
      <c r="W92" s="39"/>
      <c r="X92" s="39"/>
      <c r="Y92" s="39"/>
      <c r="Z92" s="39"/>
      <c r="AA92" s="39"/>
      <c r="AB92" s="39"/>
      <c r="AC92" s="39"/>
      <c r="AD92" s="39"/>
      <c r="AE92" s="39"/>
      <c r="AR92" s="226" t="s">
        <v>229</v>
      </c>
      <c r="AT92" s="226" t="s">
        <v>226</v>
      </c>
      <c r="AU92" s="226" t="s">
        <v>78</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1228</v>
      </c>
    </row>
    <row r="93" s="13" customFormat="1">
      <c r="A93" s="13"/>
      <c r="B93" s="228"/>
      <c r="C93" s="229"/>
      <c r="D93" s="230" t="s">
        <v>219</v>
      </c>
      <c r="E93" s="231" t="s">
        <v>19</v>
      </c>
      <c r="F93" s="232" t="s">
        <v>1229</v>
      </c>
      <c r="G93" s="229"/>
      <c r="H93" s="233">
        <v>346.5</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219</v>
      </c>
      <c r="AU93" s="239" t="s">
        <v>78</v>
      </c>
      <c r="AV93" s="13" t="s">
        <v>78</v>
      </c>
      <c r="AW93" s="13" t="s">
        <v>31</v>
      </c>
      <c r="AX93" s="13" t="s">
        <v>76</v>
      </c>
      <c r="AY93" s="239" t="s">
        <v>206</v>
      </c>
    </row>
    <row r="94" s="2" customFormat="1" ht="128.55" customHeight="1">
      <c r="A94" s="39"/>
      <c r="B94" s="40"/>
      <c r="C94" s="214" t="s">
        <v>213</v>
      </c>
      <c r="D94" s="214" t="s">
        <v>209</v>
      </c>
      <c r="E94" s="215" t="s">
        <v>1230</v>
      </c>
      <c r="F94" s="216" t="s">
        <v>1231</v>
      </c>
      <c r="G94" s="217" t="s">
        <v>302</v>
      </c>
      <c r="H94" s="218">
        <v>346.5</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78</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1232</v>
      </c>
    </row>
    <row r="95" s="2" customFormat="1" ht="66.75" customHeight="1">
      <c r="A95" s="39"/>
      <c r="B95" s="40"/>
      <c r="C95" s="214" t="s">
        <v>207</v>
      </c>
      <c r="D95" s="214" t="s">
        <v>209</v>
      </c>
      <c r="E95" s="215" t="s">
        <v>1233</v>
      </c>
      <c r="F95" s="216" t="s">
        <v>1234</v>
      </c>
      <c r="G95" s="217" t="s">
        <v>217</v>
      </c>
      <c r="H95" s="218">
        <v>50</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78</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1235</v>
      </c>
    </row>
    <row r="96" s="2" customFormat="1" ht="16.5" customHeight="1">
      <c r="A96" s="39"/>
      <c r="B96" s="40"/>
      <c r="C96" s="214" t="s">
        <v>235</v>
      </c>
      <c r="D96" s="214" t="s">
        <v>209</v>
      </c>
      <c r="E96" s="215" t="s">
        <v>277</v>
      </c>
      <c r="F96" s="216" t="s">
        <v>278</v>
      </c>
      <c r="G96" s="217" t="s">
        <v>212</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78</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1236</v>
      </c>
    </row>
    <row r="97" s="2" customFormat="1" ht="24.15" customHeight="1">
      <c r="A97" s="39"/>
      <c r="B97" s="40"/>
      <c r="C97" s="214" t="s">
        <v>240</v>
      </c>
      <c r="D97" s="214" t="s">
        <v>209</v>
      </c>
      <c r="E97" s="215" t="s">
        <v>282</v>
      </c>
      <c r="F97" s="216" t="s">
        <v>283</v>
      </c>
      <c r="G97" s="217" t="s">
        <v>212</v>
      </c>
      <c r="H97" s="218">
        <v>2</v>
      </c>
      <c r="I97" s="219"/>
      <c r="J97" s="220">
        <f>ROUND(I97*H97,2)</f>
        <v>0</v>
      </c>
      <c r="K97" s="221"/>
      <c r="L97" s="45"/>
      <c r="M97" s="275" t="s">
        <v>19</v>
      </c>
      <c r="N97" s="276" t="s">
        <v>40</v>
      </c>
      <c r="O97" s="277"/>
      <c r="P97" s="278">
        <f>O97*H97</f>
        <v>0</v>
      </c>
      <c r="Q97" s="278">
        <v>0</v>
      </c>
      <c r="R97" s="278">
        <f>Q97*H97</f>
        <v>0</v>
      </c>
      <c r="S97" s="278">
        <v>0</v>
      </c>
      <c r="T97" s="279">
        <f>S97*H97</f>
        <v>0</v>
      </c>
      <c r="U97" s="39"/>
      <c r="V97" s="39"/>
      <c r="W97" s="39"/>
      <c r="X97" s="39"/>
      <c r="Y97" s="39"/>
      <c r="Z97" s="39"/>
      <c r="AA97" s="39"/>
      <c r="AB97" s="39"/>
      <c r="AC97" s="39"/>
      <c r="AD97" s="39"/>
      <c r="AE97" s="39"/>
      <c r="AR97" s="226" t="s">
        <v>213</v>
      </c>
      <c r="AT97" s="226" t="s">
        <v>209</v>
      </c>
      <c r="AU97" s="226" t="s">
        <v>78</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1237</v>
      </c>
    </row>
    <row r="98" s="2" customFormat="1" ht="6.96" customHeight="1">
      <c r="A98" s="39"/>
      <c r="B98" s="60"/>
      <c r="C98" s="61"/>
      <c r="D98" s="61"/>
      <c r="E98" s="61"/>
      <c r="F98" s="61"/>
      <c r="G98" s="61"/>
      <c r="H98" s="61"/>
      <c r="I98" s="61"/>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K+YEwCV+4UggUSjuoc/dahH9YPuPU6FDa7qucun+NVGzsR5vybNahR6QJGFYA0nsn9IxdJnbn1d8Xyo3chsDrg==" hashValue="MeBY0lxnuGah8Jp6rWpUN6kKjORXV4iCCrB6tbk3xC9pQMVPtH1CycP4WB4zz05laCQv6FAekoH7CDdx+Nuf9w=="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170</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1238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1239</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ROUND((SUM(BE87:BE138)),  2)</f>
        <v>0</v>
      </c>
      <c r="G35" s="39"/>
      <c r="H35" s="39"/>
      <c r="I35" s="158">
        <v>0.20999999999999999</v>
      </c>
      <c r="J35" s="157">
        <f>ROUND(((SUM(BE87:BE138))*I35),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ROUND((SUM(BF87:BF138)),  2)</f>
        <v>0</v>
      </c>
      <c r="G36" s="39"/>
      <c r="H36" s="39"/>
      <c r="I36" s="158">
        <v>0.14999999999999999</v>
      </c>
      <c r="J36" s="157">
        <f>ROUND(((SUM(BF87:BF138))*I36),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ROUND((SUM(BG87:BG138)),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ROUND((SUM(BH87:BH138)),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ROUND((SUM(BI87:BI138)),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1238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06.01 - SO 06.01 - 2.TK v km 527,618– 527,993</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188</v>
      </c>
    </row>
    <row r="64" s="9" customFormat="1" ht="24.96" customHeight="1">
      <c r="A64" s="9"/>
      <c r="B64" s="175"/>
      <c r="C64" s="176"/>
      <c r="D64" s="177" t="s">
        <v>189</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190</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191</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26.25" customHeight="1">
      <c r="A75" s="39"/>
      <c r="B75" s="40"/>
      <c r="C75" s="41"/>
      <c r="D75" s="41"/>
      <c r="E75" s="170" t="str">
        <f>E7</f>
        <v>Souvislá výměna kolejnic v obvodu Správy tratí Ústí nad Labem pro r. 2022</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181</v>
      </c>
      <c r="D76" s="23"/>
      <c r="E76" s="23"/>
      <c r="F76" s="23"/>
      <c r="G76" s="23"/>
      <c r="H76" s="23"/>
      <c r="I76" s="23"/>
      <c r="J76" s="23"/>
      <c r="K76" s="23"/>
      <c r="L76" s="21"/>
    </row>
    <row r="77" s="2" customFormat="1" ht="16.5" customHeight="1">
      <c r="A77" s="39"/>
      <c r="B77" s="40"/>
      <c r="C77" s="41"/>
      <c r="D77" s="41"/>
      <c r="E77" s="170" t="s">
        <v>1238</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183</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06.01 - SO 06.01 - 2.TK v km 527,618– 527,993</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3" t="str">
        <f>IF(J14="","",J14)</f>
        <v>2. 11. 2021</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E17</f>
        <v xml:space="preserve"> </v>
      </c>
      <c r="G83" s="41"/>
      <c r="H83" s="41"/>
      <c r="I83" s="33" t="s">
        <v>30</v>
      </c>
      <c r="J83" s="37" t="str">
        <f>E23</f>
        <v xml:space="preserve"> </v>
      </c>
      <c r="K83" s="41"/>
      <c r="L83" s="145"/>
      <c r="S83" s="39"/>
      <c r="T83" s="39"/>
      <c r="U83" s="39"/>
      <c r="V83" s="39"/>
      <c r="W83" s="39"/>
      <c r="X83" s="39"/>
      <c r="Y83" s="39"/>
      <c r="Z83" s="39"/>
      <c r="AA83" s="39"/>
      <c r="AB83" s="39"/>
      <c r="AC83" s="39"/>
      <c r="AD83" s="39"/>
      <c r="AE83" s="39"/>
    </row>
    <row r="84" s="2" customFormat="1" ht="15.15" customHeight="1">
      <c r="A84" s="39"/>
      <c r="B84" s="40"/>
      <c r="C84" s="33" t="s">
        <v>28</v>
      </c>
      <c r="D84" s="41"/>
      <c r="E84" s="41"/>
      <c r="F84" s="28" t="str">
        <f>IF(E20="","",E20)</f>
        <v>Vyplň údaj</v>
      </c>
      <c r="G84" s="41"/>
      <c r="H84" s="41"/>
      <c r="I84" s="33" t="s">
        <v>32</v>
      </c>
      <c r="J84" s="37" t="str">
        <f>E26</f>
        <v xml:space="preserve"> </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192</v>
      </c>
      <c r="D86" s="189" t="s">
        <v>54</v>
      </c>
      <c r="E86" s="189" t="s">
        <v>50</v>
      </c>
      <c r="F86" s="189" t="s">
        <v>51</v>
      </c>
      <c r="G86" s="189" t="s">
        <v>193</v>
      </c>
      <c r="H86" s="189" t="s">
        <v>194</v>
      </c>
      <c r="I86" s="189" t="s">
        <v>195</v>
      </c>
      <c r="J86" s="190" t="s">
        <v>187</v>
      </c>
      <c r="K86" s="191" t="s">
        <v>196</v>
      </c>
      <c r="L86" s="192"/>
      <c r="M86" s="93" t="s">
        <v>19</v>
      </c>
      <c r="N86" s="94" t="s">
        <v>39</v>
      </c>
      <c r="O86" s="94" t="s">
        <v>197</v>
      </c>
      <c r="P86" s="94" t="s">
        <v>198</v>
      </c>
      <c r="Q86" s="94" t="s">
        <v>199</v>
      </c>
      <c r="R86" s="94" t="s">
        <v>200</v>
      </c>
      <c r="S86" s="94" t="s">
        <v>201</v>
      </c>
      <c r="T86" s="95" t="s">
        <v>202</v>
      </c>
      <c r="U86" s="186"/>
      <c r="V86" s="186"/>
      <c r="W86" s="186"/>
      <c r="X86" s="186"/>
      <c r="Y86" s="186"/>
      <c r="Z86" s="186"/>
      <c r="AA86" s="186"/>
      <c r="AB86" s="186"/>
      <c r="AC86" s="186"/>
      <c r="AD86" s="186"/>
      <c r="AE86" s="186"/>
    </row>
    <row r="87" s="2" customFormat="1" ht="22.8" customHeight="1">
      <c r="A87" s="39"/>
      <c r="B87" s="40"/>
      <c r="C87" s="100" t="s">
        <v>203</v>
      </c>
      <c r="D87" s="41"/>
      <c r="E87" s="41"/>
      <c r="F87" s="41"/>
      <c r="G87" s="41"/>
      <c r="H87" s="41"/>
      <c r="I87" s="41"/>
      <c r="J87" s="193">
        <f>BK87</f>
        <v>0</v>
      </c>
      <c r="K87" s="41"/>
      <c r="L87" s="45"/>
      <c r="M87" s="96"/>
      <c r="N87" s="194"/>
      <c r="O87" s="97"/>
      <c r="P87" s="195">
        <f>P88</f>
        <v>0</v>
      </c>
      <c r="Q87" s="97"/>
      <c r="R87" s="195">
        <f>R88</f>
        <v>1.6372399999999998</v>
      </c>
      <c r="S87" s="97"/>
      <c r="T87" s="196">
        <f>T88</f>
        <v>0</v>
      </c>
      <c r="U87" s="39"/>
      <c r="V87" s="39"/>
      <c r="W87" s="39"/>
      <c r="X87" s="39"/>
      <c r="Y87" s="39"/>
      <c r="Z87" s="39"/>
      <c r="AA87" s="39"/>
      <c r="AB87" s="39"/>
      <c r="AC87" s="39"/>
      <c r="AD87" s="39"/>
      <c r="AE87" s="39"/>
      <c r="AT87" s="18" t="s">
        <v>68</v>
      </c>
      <c r="AU87" s="18" t="s">
        <v>188</v>
      </c>
      <c r="BK87" s="197">
        <f>BK88</f>
        <v>0</v>
      </c>
    </row>
    <row r="88" s="12" customFormat="1" ht="25.92" customHeight="1">
      <c r="A88" s="12"/>
      <c r="B88" s="198"/>
      <c r="C88" s="199"/>
      <c r="D88" s="200" t="s">
        <v>68</v>
      </c>
      <c r="E88" s="201" t="s">
        <v>204</v>
      </c>
      <c r="F88" s="201" t="s">
        <v>205</v>
      </c>
      <c r="G88" s="199"/>
      <c r="H88" s="199"/>
      <c r="I88" s="202"/>
      <c r="J88" s="203">
        <f>BK88</f>
        <v>0</v>
      </c>
      <c r="K88" s="199"/>
      <c r="L88" s="204"/>
      <c r="M88" s="205"/>
      <c r="N88" s="206"/>
      <c r="O88" s="206"/>
      <c r="P88" s="207">
        <f>P89</f>
        <v>0</v>
      </c>
      <c r="Q88" s="206"/>
      <c r="R88" s="207">
        <f>R89</f>
        <v>1.6372399999999998</v>
      </c>
      <c r="S88" s="206"/>
      <c r="T88" s="208">
        <f>T89</f>
        <v>0</v>
      </c>
      <c r="U88" s="12"/>
      <c r="V88" s="12"/>
      <c r="W88" s="12"/>
      <c r="X88" s="12"/>
      <c r="Y88" s="12"/>
      <c r="Z88" s="12"/>
      <c r="AA88" s="12"/>
      <c r="AB88" s="12"/>
      <c r="AC88" s="12"/>
      <c r="AD88" s="12"/>
      <c r="AE88" s="12"/>
      <c r="AR88" s="209" t="s">
        <v>76</v>
      </c>
      <c r="AT88" s="210" t="s">
        <v>68</v>
      </c>
      <c r="AU88" s="210" t="s">
        <v>69</v>
      </c>
      <c r="AY88" s="209" t="s">
        <v>206</v>
      </c>
      <c r="BK88" s="211">
        <f>BK89</f>
        <v>0</v>
      </c>
    </row>
    <row r="89" s="12" customFormat="1" ht="22.8" customHeight="1">
      <c r="A89" s="12"/>
      <c r="B89" s="198"/>
      <c r="C89" s="199"/>
      <c r="D89" s="200" t="s">
        <v>68</v>
      </c>
      <c r="E89" s="212" t="s">
        <v>207</v>
      </c>
      <c r="F89" s="212" t="s">
        <v>208</v>
      </c>
      <c r="G89" s="199"/>
      <c r="H89" s="199"/>
      <c r="I89" s="202"/>
      <c r="J89" s="213">
        <f>BK89</f>
        <v>0</v>
      </c>
      <c r="K89" s="199"/>
      <c r="L89" s="204"/>
      <c r="M89" s="205"/>
      <c r="N89" s="206"/>
      <c r="O89" s="206"/>
      <c r="P89" s="207">
        <f>SUM(P90:P138)</f>
        <v>0</v>
      </c>
      <c r="Q89" s="206"/>
      <c r="R89" s="207">
        <f>SUM(R90:R138)</f>
        <v>1.6372399999999998</v>
      </c>
      <c r="S89" s="206"/>
      <c r="T89" s="208">
        <f>SUM(T90:T138)</f>
        <v>0</v>
      </c>
      <c r="U89" s="12"/>
      <c r="V89" s="12"/>
      <c r="W89" s="12"/>
      <c r="X89" s="12"/>
      <c r="Y89" s="12"/>
      <c r="Z89" s="12"/>
      <c r="AA89" s="12"/>
      <c r="AB89" s="12"/>
      <c r="AC89" s="12"/>
      <c r="AD89" s="12"/>
      <c r="AE89" s="12"/>
      <c r="AR89" s="209" t="s">
        <v>76</v>
      </c>
      <c r="AT89" s="210" t="s">
        <v>68</v>
      </c>
      <c r="AU89" s="210" t="s">
        <v>76</v>
      </c>
      <c r="AY89" s="209" t="s">
        <v>206</v>
      </c>
      <c r="BK89" s="211">
        <f>SUM(BK90:BK138)</f>
        <v>0</v>
      </c>
    </row>
    <row r="90" s="2" customFormat="1" ht="76.35" customHeight="1">
      <c r="A90" s="39"/>
      <c r="B90" s="40"/>
      <c r="C90" s="214" t="s">
        <v>76</v>
      </c>
      <c r="D90" s="214" t="s">
        <v>209</v>
      </c>
      <c r="E90" s="215" t="s">
        <v>507</v>
      </c>
      <c r="F90" s="216" t="s">
        <v>1240</v>
      </c>
      <c r="G90" s="217" t="s">
        <v>217</v>
      </c>
      <c r="H90" s="218">
        <v>1300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78</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1241</v>
      </c>
    </row>
    <row r="91" s="13" customFormat="1">
      <c r="A91" s="13"/>
      <c r="B91" s="228"/>
      <c r="C91" s="229"/>
      <c r="D91" s="230" t="s">
        <v>219</v>
      </c>
      <c r="E91" s="231" t="s">
        <v>19</v>
      </c>
      <c r="F91" s="232" t="s">
        <v>1242</v>
      </c>
      <c r="G91" s="229"/>
      <c r="H91" s="233">
        <v>750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78</v>
      </c>
      <c r="AV91" s="13" t="s">
        <v>78</v>
      </c>
      <c r="AW91" s="13" t="s">
        <v>31</v>
      </c>
      <c r="AX91" s="13" t="s">
        <v>69</v>
      </c>
      <c r="AY91" s="239" t="s">
        <v>206</v>
      </c>
    </row>
    <row r="92" s="13" customFormat="1">
      <c r="A92" s="13"/>
      <c r="B92" s="228"/>
      <c r="C92" s="229"/>
      <c r="D92" s="230" t="s">
        <v>219</v>
      </c>
      <c r="E92" s="231" t="s">
        <v>19</v>
      </c>
      <c r="F92" s="232" t="s">
        <v>1243</v>
      </c>
      <c r="G92" s="229"/>
      <c r="H92" s="233">
        <v>475</v>
      </c>
      <c r="I92" s="234"/>
      <c r="J92" s="229"/>
      <c r="K92" s="229"/>
      <c r="L92" s="235"/>
      <c r="M92" s="236"/>
      <c r="N92" s="237"/>
      <c r="O92" s="237"/>
      <c r="P92" s="237"/>
      <c r="Q92" s="237"/>
      <c r="R92" s="237"/>
      <c r="S92" s="237"/>
      <c r="T92" s="238"/>
      <c r="U92" s="13"/>
      <c r="V92" s="13"/>
      <c r="W92" s="13"/>
      <c r="X92" s="13"/>
      <c r="Y92" s="13"/>
      <c r="Z92" s="13"/>
      <c r="AA92" s="13"/>
      <c r="AB92" s="13"/>
      <c r="AC92" s="13"/>
      <c r="AD92" s="13"/>
      <c r="AE92" s="13"/>
      <c r="AT92" s="239" t="s">
        <v>219</v>
      </c>
      <c r="AU92" s="239" t="s">
        <v>78</v>
      </c>
      <c r="AV92" s="13" t="s">
        <v>78</v>
      </c>
      <c r="AW92" s="13" t="s">
        <v>31</v>
      </c>
      <c r="AX92" s="13" t="s">
        <v>69</v>
      </c>
      <c r="AY92" s="239" t="s">
        <v>206</v>
      </c>
    </row>
    <row r="93" s="13" customFormat="1">
      <c r="A93" s="13"/>
      <c r="B93" s="228"/>
      <c r="C93" s="229"/>
      <c r="D93" s="230" t="s">
        <v>219</v>
      </c>
      <c r="E93" s="231" t="s">
        <v>19</v>
      </c>
      <c r="F93" s="232" t="s">
        <v>1244</v>
      </c>
      <c r="G93" s="229"/>
      <c r="H93" s="233">
        <v>75</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219</v>
      </c>
      <c r="AU93" s="239" t="s">
        <v>78</v>
      </c>
      <c r="AV93" s="13" t="s">
        <v>78</v>
      </c>
      <c r="AW93" s="13" t="s">
        <v>31</v>
      </c>
      <c r="AX93" s="13" t="s">
        <v>69</v>
      </c>
      <c r="AY93" s="239" t="s">
        <v>206</v>
      </c>
    </row>
    <row r="94" s="15" customFormat="1">
      <c r="A94" s="15"/>
      <c r="B94" s="261"/>
      <c r="C94" s="262"/>
      <c r="D94" s="230" t="s">
        <v>219</v>
      </c>
      <c r="E94" s="263" t="s">
        <v>19</v>
      </c>
      <c r="F94" s="264" t="s">
        <v>312</v>
      </c>
      <c r="G94" s="262"/>
      <c r="H94" s="265">
        <v>1300</v>
      </c>
      <c r="I94" s="266"/>
      <c r="J94" s="262"/>
      <c r="K94" s="262"/>
      <c r="L94" s="267"/>
      <c r="M94" s="268"/>
      <c r="N94" s="269"/>
      <c r="O94" s="269"/>
      <c r="P94" s="269"/>
      <c r="Q94" s="269"/>
      <c r="R94" s="269"/>
      <c r="S94" s="269"/>
      <c r="T94" s="270"/>
      <c r="U94" s="15"/>
      <c r="V94" s="15"/>
      <c r="W94" s="15"/>
      <c r="X94" s="15"/>
      <c r="Y94" s="15"/>
      <c r="Z94" s="15"/>
      <c r="AA94" s="15"/>
      <c r="AB94" s="15"/>
      <c r="AC94" s="15"/>
      <c r="AD94" s="15"/>
      <c r="AE94" s="15"/>
      <c r="AT94" s="271" t="s">
        <v>219</v>
      </c>
      <c r="AU94" s="271" t="s">
        <v>78</v>
      </c>
      <c r="AV94" s="15" t="s">
        <v>213</v>
      </c>
      <c r="AW94" s="15" t="s">
        <v>31</v>
      </c>
      <c r="AX94" s="15" t="s">
        <v>76</v>
      </c>
      <c r="AY94" s="271" t="s">
        <v>206</v>
      </c>
    </row>
    <row r="95" s="2" customFormat="1" ht="101.25" customHeight="1">
      <c r="A95" s="39"/>
      <c r="B95" s="40"/>
      <c r="C95" s="214" t="s">
        <v>78</v>
      </c>
      <c r="D95" s="214" t="s">
        <v>209</v>
      </c>
      <c r="E95" s="215" t="s">
        <v>222</v>
      </c>
      <c r="F95" s="216" t="s">
        <v>223</v>
      </c>
      <c r="G95" s="217" t="s">
        <v>217</v>
      </c>
      <c r="H95" s="218">
        <v>18</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78</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1245</v>
      </c>
    </row>
    <row r="96" s="13" customFormat="1">
      <c r="A96" s="13"/>
      <c r="B96" s="228"/>
      <c r="C96" s="229"/>
      <c r="D96" s="230" t="s">
        <v>219</v>
      </c>
      <c r="E96" s="231" t="s">
        <v>19</v>
      </c>
      <c r="F96" s="232" t="s">
        <v>1246</v>
      </c>
      <c r="G96" s="229"/>
      <c r="H96" s="233">
        <v>18</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219</v>
      </c>
      <c r="AU96" s="239" t="s">
        <v>78</v>
      </c>
      <c r="AV96" s="13" t="s">
        <v>78</v>
      </c>
      <c r="AW96" s="13" t="s">
        <v>31</v>
      </c>
      <c r="AX96" s="13" t="s">
        <v>76</v>
      </c>
      <c r="AY96" s="239" t="s">
        <v>206</v>
      </c>
    </row>
    <row r="97" s="2" customFormat="1" ht="24.15" customHeight="1">
      <c r="A97" s="39"/>
      <c r="B97" s="40"/>
      <c r="C97" s="240" t="s">
        <v>221</v>
      </c>
      <c r="D97" s="240" t="s">
        <v>226</v>
      </c>
      <c r="E97" s="241" t="s">
        <v>1247</v>
      </c>
      <c r="F97" s="242" t="s">
        <v>1248</v>
      </c>
      <c r="G97" s="243" t="s">
        <v>212</v>
      </c>
      <c r="H97" s="244">
        <v>4</v>
      </c>
      <c r="I97" s="245"/>
      <c r="J97" s="246">
        <f>ROUND(I97*H97,2)</f>
        <v>0</v>
      </c>
      <c r="K97" s="247"/>
      <c r="L97" s="248"/>
      <c r="M97" s="249" t="s">
        <v>19</v>
      </c>
      <c r="N97" s="250" t="s">
        <v>40</v>
      </c>
      <c r="O97" s="85"/>
      <c r="P97" s="224">
        <f>O97*H97</f>
        <v>0</v>
      </c>
      <c r="Q97" s="224">
        <v>0.31102999999999997</v>
      </c>
      <c r="R97" s="224">
        <f>Q97*H97</f>
        <v>1.2441199999999999</v>
      </c>
      <c r="S97" s="224">
        <v>0</v>
      </c>
      <c r="T97" s="225">
        <f>S97*H97</f>
        <v>0</v>
      </c>
      <c r="U97" s="39"/>
      <c r="V97" s="39"/>
      <c r="W97" s="39"/>
      <c r="X97" s="39"/>
      <c r="Y97" s="39"/>
      <c r="Z97" s="39"/>
      <c r="AA97" s="39"/>
      <c r="AB97" s="39"/>
      <c r="AC97" s="39"/>
      <c r="AD97" s="39"/>
      <c r="AE97" s="39"/>
      <c r="AR97" s="226" t="s">
        <v>229</v>
      </c>
      <c r="AT97" s="226" t="s">
        <v>226</v>
      </c>
      <c r="AU97" s="226" t="s">
        <v>78</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1249</v>
      </c>
    </row>
    <row r="98" s="2" customFormat="1" ht="76.35" customHeight="1">
      <c r="A98" s="39"/>
      <c r="B98" s="40"/>
      <c r="C98" s="214" t="s">
        <v>213</v>
      </c>
      <c r="D98" s="214" t="s">
        <v>209</v>
      </c>
      <c r="E98" s="215" t="s">
        <v>582</v>
      </c>
      <c r="F98" s="216" t="s">
        <v>1250</v>
      </c>
      <c r="G98" s="217" t="s">
        <v>258</v>
      </c>
      <c r="H98" s="218">
        <v>19</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78</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1251</v>
      </c>
    </row>
    <row r="99" s="13" customFormat="1">
      <c r="A99" s="13"/>
      <c r="B99" s="228"/>
      <c r="C99" s="229"/>
      <c r="D99" s="230" t="s">
        <v>219</v>
      </c>
      <c r="E99" s="231" t="s">
        <v>19</v>
      </c>
      <c r="F99" s="232" t="s">
        <v>1252</v>
      </c>
      <c r="G99" s="229"/>
      <c r="H99" s="233">
        <v>19</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78</v>
      </c>
      <c r="AV99" s="13" t="s">
        <v>78</v>
      </c>
      <c r="AW99" s="13" t="s">
        <v>31</v>
      </c>
      <c r="AX99" s="13" t="s">
        <v>76</v>
      </c>
      <c r="AY99" s="239" t="s">
        <v>206</v>
      </c>
    </row>
    <row r="100" s="2" customFormat="1" ht="142.2" customHeight="1">
      <c r="A100" s="39"/>
      <c r="B100" s="40"/>
      <c r="C100" s="214" t="s">
        <v>207</v>
      </c>
      <c r="D100" s="214" t="s">
        <v>209</v>
      </c>
      <c r="E100" s="215" t="s">
        <v>261</v>
      </c>
      <c r="F100" s="216" t="s">
        <v>262</v>
      </c>
      <c r="G100" s="217" t="s">
        <v>258</v>
      </c>
      <c r="H100" s="218">
        <v>8</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78</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1253</v>
      </c>
    </row>
    <row r="101" s="13" customFormat="1">
      <c r="A101" s="13"/>
      <c r="B101" s="228"/>
      <c r="C101" s="229"/>
      <c r="D101" s="230" t="s">
        <v>219</v>
      </c>
      <c r="E101" s="231" t="s">
        <v>19</v>
      </c>
      <c r="F101" s="232" t="s">
        <v>1254</v>
      </c>
      <c r="G101" s="229"/>
      <c r="H101" s="233">
        <v>8</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78</v>
      </c>
      <c r="AV101" s="13" t="s">
        <v>78</v>
      </c>
      <c r="AW101" s="13" t="s">
        <v>31</v>
      </c>
      <c r="AX101" s="13" t="s">
        <v>76</v>
      </c>
      <c r="AY101" s="239" t="s">
        <v>206</v>
      </c>
    </row>
    <row r="102" s="2" customFormat="1" ht="101.25" customHeight="1">
      <c r="A102" s="39"/>
      <c r="B102" s="40"/>
      <c r="C102" s="214" t="s">
        <v>235</v>
      </c>
      <c r="D102" s="214" t="s">
        <v>209</v>
      </c>
      <c r="E102" s="215" t="s">
        <v>656</v>
      </c>
      <c r="F102" s="216" t="s">
        <v>657</v>
      </c>
      <c r="G102" s="217" t="s">
        <v>217</v>
      </c>
      <c r="H102" s="218">
        <v>1700</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78</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1255</v>
      </c>
    </row>
    <row r="103" s="13" customFormat="1">
      <c r="A103" s="13"/>
      <c r="B103" s="228"/>
      <c r="C103" s="229"/>
      <c r="D103" s="230" t="s">
        <v>219</v>
      </c>
      <c r="E103" s="231" t="s">
        <v>19</v>
      </c>
      <c r="F103" s="232" t="s">
        <v>1256</v>
      </c>
      <c r="G103" s="229"/>
      <c r="H103" s="233">
        <v>1700</v>
      </c>
      <c r="I103" s="234"/>
      <c r="J103" s="229"/>
      <c r="K103" s="229"/>
      <c r="L103" s="235"/>
      <c r="M103" s="236"/>
      <c r="N103" s="237"/>
      <c r="O103" s="237"/>
      <c r="P103" s="237"/>
      <c r="Q103" s="237"/>
      <c r="R103" s="237"/>
      <c r="S103" s="237"/>
      <c r="T103" s="238"/>
      <c r="U103" s="13"/>
      <c r="V103" s="13"/>
      <c r="W103" s="13"/>
      <c r="X103" s="13"/>
      <c r="Y103" s="13"/>
      <c r="Z103" s="13"/>
      <c r="AA103" s="13"/>
      <c r="AB103" s="13"/>
      <c r="AC103" s="13"/>
      <c r="AD103" s="13"/>
      <c r="AE103" s="13"/>
      <c r="AT103" s="239" t="s">
        <v>219</v>
      </c>
      <c r="AU103" s="239" t="s">
        <v>78</v>
      </c>
      <c r="AV103" s="13" t="s">
        <v>78</v>
      </c>
      <c r="AW103" s="13" t="s">
        <v>31</v>
      </c>
      <c r="AX103" s="13" t="s">
        <v>76</v>
      </c>
      <c r="AY103" s="239" t="s">
        <v>206</v>
      </c>
    </row>
    <row r="104" s="2" customFormat="1" ht="55.5" customHeight="1">
      <c r="A104" s="39"/>
      <c r="B104" s="40"/>
      <c r="C104" s="214" t="s">
        <v>240</v>
      </c>
      <c r="D104" s="214" t="s">
        <v>209</v>
      </c>
      <c r="E104" s="215" t="s">
        <v>1257</v>
      </c>
      <c r="F104" s="216" t="s">
        <v>1258</v>
      </c>
      <c r="G104" s="217" t="s">
        <v>217</v>
      </c>
      <c r="H104" s="218">
        <v>1700</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78</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1259</v>
      </c>
    </row>
    <row r="105" s="2" customFormat="1" ht="90" customHeight="1">
      <c r="A105" s="39"/>
      <c r="B105" s="40"/>
      <c r="C105" s="214" t="s">
        <v>229</v>
      </c>
      <c r="D105" s="214" t="s">
        <v>209</v>
      </c>
      <c r="E105" s="215" t="s">
        <v>273</v>
      </c>
      <c r="F105" s="216" t="s">
        <v>274</v>
      </c>
      <c r="G105" s="217" t="s">
        <v>258</v>
      </c>
      <c r="H105" s="218">
        <v>7</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78</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1260</v>
      </c>
    </row>
    <row r="106" s="13" customFormat="1">
      <c r="A106" s="13"/>
      <c r="B106" s="228"/>
      <c r="C106" s="229"/>
      <c r="D106" s="230" t="s">
        <v>219</v>
      </c>
      <c r="E106" s="231" t="s">
        <v>19</v>
      </c>
      <c r="F106" s="232" t="s">
        <v>1261</v>
      </c>
      <c r="G106" s="229"/>
      <c r="H106" s="233">
        <v>7</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78</v>
      </c>
      <c r="AV106" s="13" t="s">
        <v>78</v>
      </c>
      <c r="AW106" s="13" t="s">
        <v>31</v>
      </c>
      <c r="AX106" s="13" t="s">
        <v>76</v>
      </c>
      <c r="AY106" s="239" t="s">
        <v>206</v>
      </c>
    </row>
    <row r="107" s="2" customFormat="1" ht="66.75" customHeight="1">
      <c r="A107" s="39"/>
      <c r="B107" s="40"/>
      <c r="C107" s="214" t="s">
        <v>247</v>
      </c>
      <c r="D107" s="214" t="s">
        <v>209</v>
      </c>
      <c r="E107" s="215" t="s">
        <v>241</v>
      </c>
      <c r="F107" s="216" t="s">
        <v>242</v>
      </c>
      <c r="G107" s="217" t="s">
        <v>212</v>
      </c>
      <c r="H107" s="218">
        <v>2184</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78</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1262</v>
      </c>
    </row>
    <row r="108" s="13" customFormat="1">
      <c r="A108" s="13"/>
      <c r="B108" s="228"/>
      <c r="C108" s="229"/>
      <c r="D108" s="230" t="s">
        <v>219</v>
      </c>
      <c r="E108" s="231" t="s">
        <v>19</v>
      </c>
      <c r="F108" s="232" t="s">
        <v>1263</v>
      </c>
      <c r="G108" s="229"/>
      <c r="H108" s="233">
        <v>2184</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78</v>
      </c>
      <c r="AV108" s="13" t="s">
        <v>78</v>
      </c>
      <c r="AW108" s="13" t="s">
        <v>31</v>
      </c>
      <c r="AX108" s="13" t="s">
        <v>76</v>
      </c>
      <c r="AY108" s="239" t="s">
        <v>206</v>
      </c>
    </row>
    <row r="109" s="2" customFormat="1" ht="24.15" customHeight="1">
      <c r="A109" s="39"/>
      <c r="B109" s="40"/>
      <c r="C109" s="240" t="s">
        <v>251</v>
      </c>
      <c r="D109" s="240" t="s">
        <v>226</v>
      </c>
      <c r="E109" s="241" t="s">
        <v>512</v>
      </c>
      <c r="F109" s="242" t="s">
        <v>513</v>
      </c>
      <c r="G109" s="243" t="s">
        <v>212</v>
      </c>
      <c r="H109" s="244">
        <v>2184</v>
      </c>
      <c r="I109" s="245"/>
      <c r="J109" s="246">
        <f>ROUND(I109*H109,2)</f>
        <v>0</v>
      </c>
      <c r="K109" s="247"/>
      <c r="L109" s="248"/>
      <c r="M109" s="249" t="s">
        <v>19</v>
      </c>
      <c r="N109" s="250" t="s">
        <v>40</v>
      </c>
      <c r="O109" s="85"/>
      <c r="P109" s="224">
        <f>O109*H109</f>
        <v>0</v>
      </c>
      <c r="Q109" s="224">
        <v>0.00018000000000000001</v>
      </c>
      <c r="R109" s="224">
        <f>Q109*H109</f>
        <v>0.39312000000000002</v>
      </c>
      <c r="S109" s="224">
        <v>0</v>
      </c>
      <c r="T109" s="225">
        <f>S109*H109</f>
        <v>0</v>
      </c>
      <c r="U109" s="39"/>
      <c r="V109" s="39"/>
      <c r="W109" s="39"/>
      <c r="X109" s="39"/>
      <c r="Y109" s="39"/>
      <c r="Z109" s="39"/>
      <c r="AA109" s="39"/>
      <c r="AB109" s="39"/>
      <c r="AC109" s="39"/>
      <c r="AD109" s="39"/>
      <c r="AE109" s="39"/>
      <c r="AR109" s="226" t="s">
        <v>229</v>
      </c>
      <c r="AT109" s="226" t="s">
        <v>226</v>
      </c>
      <c r="AU109" s="226" t="s">
        <v>78</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1264</v>
      </c>
    </row>
    <row r="110" s="2" customFormat="1" ht="49.05" customHeight="1">
      <c r="A110" s="39"/>
      <c r="B110" s="40"/>
      <c r="C110" s="214" t="s">
        <v>255</v>
      </c>
      <c r="D110" s="214" t="s">
        <v>209</v>
      </c>
      <c r="E110" s="215" t="s">
        <v>291</v>
      </c>
      <c r="F110" s="216" t="s">
        <v>292</v>
      </c>
      <c r="G110" s="217" t="s">
        <v>212</v>
      </c>
      <c r="H110" s="218">
        <v>260</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78</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1265</v>
      </c>
    </row>
    <row r="111" s="13" customFormat="1">
      <c r="A111" s="13"/>
      <c r="B111" s="228"/>
      <c r="C111" s="229"/>
      <c r="D111" s="230" t="s">
        <v>219</v>
      </c>
      <c r="E111" s="231" t="s">
        <v>19</v>
      </c>
      <c r="F111" s="232" t="s">
        <v>1266</v>
      </c>
      <c r="G111" s="229"/>
      <c r="H111" s="233">
        <v>260</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78</v>
      </c>
      <c r="AV111" s="13" t="s">
        <v>78</v>
      </c>
      <c r="AW111" s="13" t="s">
        <v>31</v>
      </c>
      <c r="AX111" s="13" t="s">
        <v>76</v>
      </c>
      <c r="AY111" s="239" t="s">
        <v>206</v>
      </c>
    </row>
    <row r="112" s="2" customFormat="1" ht="16.5" customHeight="1">
      <c r="A112" s="39"/>
      <c r="B112" s="40"/>
      <c r="C112" s="214" t="s">
        <v>260</v>
      </c>
      <c r="D112" s="214" t="s">
        <v>209</v>
      </c>
      <c r="E112" s="215" t="s">
        <v>277</v>
      </c>
      <c r="F112" s="216" t="s">
        <v>278</v>
      </c>
      <c r="G112" s="217" t="s">
        <v>212</v>
      </c>
      <c r="H112" s="218">
        <v>1</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78</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1267</v>
      </c>
    </row>
    <row r="113" s="2" customFormat="1" ht="24.15" customHeight="1">
      <c r="A113" s="39"/>
      <c r="B113" s="40"/>
      <c r="C113" s="214" t="s">
        <v>264</v>
      </c>
      <c r="D113" s="214" t="s">
        <v>209</v>
      </c>
      <c r="E113" s="215" t="s">
        <v>282</v>
      </c>
      <c r="F113" s="216" t="s">
        <v>283</v>
      </c>
      <c r="G113" s="217" t="s">
        <v>212</v>
      </c>
      <c r="H113" s="218">
        <v>1</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78</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1268</v>
      </c>
    </row>
    <row r="114" s="2" customFormat="1" ht="44.25" customHeight="1">
      <c r="A114" s="39"/>
      <c r="B114" s="40"/>
      <c r="C114" s="214" t="s">
        <v>268</v>
      </c>
      <c r="D114" s="214" t="s">
        <v>209</v>
      </c>
      <c r="E114" s="215" t="s">
        <v>300</v>
      </c>
      <c r="F114" s="216" t="s">
        <v>301</v>
      </c>
      <c r="G114" s="217" t="s">
        <v>302</v>
      </c>
      <c r="H114" s="218">
        <v>86.890000000000001</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78</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1269</v>
      </c>
    </row>
    <row r="115" s="14" customFormat="1">
      <c r="A115" s="14"/>
      <c r="B115" s="251"/>
      <c r="C115" s="252"/>
      <c r="D115" s="230" t="s">
        <v>219</v>
      </c>
      <c r="E115" s="253" t="s">
        <v>19</v>
      </c>
      <c r="F115" s="254" t="s">
        <v>304</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78</v>
      </c>
      <c r="AV115" s="14" t="s">
        <v>76</v>
      </c>
      <c r="AW115" s="14" t="s">
        <v>31</v>
      </c>
      <c r="AX115" s="14" t="s">
        <v>69</v>
      </c>
      <c r="AY115" s="260" t="s">
        <v>206</v>
      </c>
    </row>
    <row r="116" s="13" customFormat="1">
      <c r="A116" s="13"/>
      <c r="B116" s="228"/>
      <c r="C116" s="229"/>
      <c r="D116" s="230" t="s">
        <v>219</v>
      </c>
      <c r="E116" s="231" t="s">
        <v>19</v>
      </c>
      <c r="F116" s="232" t="s">
        <v>1270</v>
      </c>
      <c r="G116" s="229"/>
      <c r="H116" s="233">
        <v>86.890000000000001</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78</v>
      </c>
      <c r="AV116" s="13" t="s">
        <v>78</v>
      </c>
      <c r="AW116" s="13" t="s">
        <v>31</v>
      </c>
      <c r="AX116" s="13" t="s">
        <v>76</v>
      </c>
      <c r="AY116" s="239" t="s">
        <v>206</v>
      </c>
    </row>
    <row r="117" s="2" customFormat="1" ht="76.35" customHeight="1">
      <c r="A117" s="39"/>
      <c r="B117" s="40"/>
      <c r="C117" s="214" t="s">
        <v>8</v>
      </c>
      <c r="D117" s="214" t="s">
        <v>209</v>
      </c>
      <c r="E117" s="215" t="s">
        <v>307</v>
      </c>
      <c r="F117" s="216" t="s">
        <v>727</v>
      </c>
      <c r="G117" s="217" t="s">
        <v>302</v>
      </c>
      <c r="H117" s="218">
        <v>86.890000000000001</v>
      </c>
      <c r="I117" s="219"/>
      <c r="J117" s="220">
        <f>ROUND(I117*H117,2)</f>
        <v>0</v>
      </c>
      <c r="K117" s="221"/>
      <c r="L117" s="45"/>
      <c r="M117" s="222" t="s">
        <v>19</v>
      </c>
      <c r="N117" s="223" t="s">
        <v>40</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213</v>
      </c>
      <c r="AT117" s="226" t="s">
        <v>209</v>
      </c>
      <c r="AU117" s="226" t="s">
        <v>78</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1271</v>
      </c>
    </row>
    <row r="118" s="14" customFormat="1">
      <c r="A118" s="14"/>
      <c r="B118" s="251"/>
      <c r="C118" s="252"/>
      <c r="D118" s="230" t="s">
        <v>219</v>
      </c>
      <c r="E118" s="253" t="s">
        <v>19</v>
      </c>
      <c r="F118" s="254" t="s">
        <v>317</v>
      </c>
      <c r="G118" s="252"/>
      <c r="H118" s="253" t="s">
        <v>19</v>
      </c>
      <c r="I118" s="255"/>
      <c r="J118" s="252"/>
      <c r="K118" s="252"/>
      <c r="L118" s="256"/>
      <c r="M118" s="257"/>
      <c r="N118" s="258"/>
      <c r="O118" s="258"/>
      <c r="P118" s="258"/>
      <c r="Q118" s="258"/>
      <c r="R118" s="258"/>
      <c r="S118" s="258"/>
      <c r="T118" s="259"/>
      <c r="U118" s="14"/>
      <c r="V118" s="14"/>
      <c r="W118" s="14"/>
      <c r="X118" s="14"/>
      <c r="Y118" s="14"/>
      <c r="Z118" s="14"/>
      <c r="AA118" s="14"/>
      <c r="AB118" s="14"/>
      <c r="AC118" s="14"/>
      <c r="AD118" s="14"/>
      <c r="AE118" s="14"/>
      <c r="AT118" s="260" t="s">
        <v>219</v>
      </c>
      <c r="AU118" s="260" t="s">
        <v>78</v>
      </c>
      <c r="AV118" s="14" t="s">
        <v>76</v>
      </c>
      <c r="AW118" s="14" t="s">
        <v>31</v>
      </c>
      <c r="AX118" s="14" t="s">
        <v>69</v>
      </c>
      <c r="AY118" s="260" t="s">
        <v>206</v>
      </c>
    </row>
    <row r="119" s="13" customFormat="1">
      <c r="A119" s="13"/>
      <c r="B119" s="228"/>
      <c r="C119" s="229"/>
      <c r="D119" s="230" t="s">
        <v>219</v>
      </c>
      <c r="E119" s="231" t="s">
        <v>19</v>
      </c>
      <c r="F119" s="232" t="s">
        <v>1270</v>
      </c>
      <c r="G119" s="229"/>
      <c r="H119" s="233">
        <v>86.890000000000001</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219</v>
      </c>
      <c r="AU119" s="239" t="s">
        <v>78</v>
      </c>
      <c r="AV119" s="13" t="s">
        <v>78</v>
      </c>
      <c r="AW119" s="13" t="s">
        <v>31</v>
      </c>
      <c r="AX119" s="13" t="s">
        <v>76</v>
      </c>
      <c r="AY119" s="239" t="s">
        <v>206</v>
      </c>
    </row>
    <row r="120" s="2" customFormat="1" ht="76.35" customHeight="1">
      <c r="A120" s="39"/>
      <c r="B120" s="40"/>
      <c r="C120" s="214" t="s">
        <v>276</v>
      </c>
      <c r="D120" s="214" t="s">
        <v>209</v>
      </c>
      <c r="E120" s="215" t="s">
        <v>1205</v>
      </c>
      <c r="F120" s="216" t="s">
        <v>1272</v>
      </c>
      <c r="G120" s="217" t="s">
        <v>302</v>
      </c>
      <c r="H120" s="218">
        <v>86.890000000000001</v>
      </c>
      <c r="I120" s="219"/>
      <c r="J120" s="220">
        <f>ROUND(I120*H120,2)</f>
        <v>0</v>
      </c>
      <c r="K120" s="221"/>
      <c r="L120" s="45"/>
      <c r="M120" s="222" t="s">
        <v>19</v>
      </c>
      <c r="N120" s="223" t="s">
        <v>40</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213</v>
      </c>
      <c r="AT120" s="226" t="s">
        <v>209</v>
      </c>
      <c r="AU120" s="226" t="s">
        <v>78</v>
      </c>
      <c r="AY120" s="18" t="s">
        <v>206</v>
      </c>
      <c r="BE120" s="227">
        <f>IF(N120="základní",J120,0)</f>
        <v>0</v>
      </c>
      <c r="BF120" s="227">
        <f>IF(N120="snížená",J120,0)</f>
        <v>0</v>
      </c>
      <c r="BG120" s="227">
        <f>IF(N120="zákl. přenesená",J120,0)</f>
        <v>0</v>
      </c>
      <c r="BH120" s="227">
        <f>IF(N120="sníž. přenesená",J120,0)</f>
        <v>0</v>
      </c>
      <c r="BI120" s="227">
        <f>IF(N120="nulová",J120,0)</f>
        <v>0</v>
      </c>
      <c r="BJ120" s="18" t="s">
        <v>76</v>
      </c>
      <c r="BK120" s="227">
        <f>ROUND(I120*H120,2)</f>
        <v>0</v>
      </c>
      <c r="BL120" s="18" t="s">
        <v>213</v>
      </c>
      <c r="BM120" s="226" t="s">
        <v>1273</v>
      </c>
    </row>
    <row r="121" s="14" customFormat="1">
      <c r="A121" s="14"/>
      <c r="B121" s="251"/>
      <c r="C121" s="252"/>
      <c r="D121" s="230" t="s">
        <v>219</v>
      </c>
      <c r="E121" s="253" t="s">
        <v>19</v>
      </c>
      <c r="F121" s="254" t="s">
        <v>317</v>
      </c>
      <c r="G121" s="252"/>
      <c r="H121" s="253" t="s">
        <v>19</v>
      </c>
      <c r="I121" s="255"/>
      <c r="J121" s="252"/>
      <c r="K121" s="252"/>
      <c r="L121" s="256"/>
      <c r="M121" s="257"/>
      <c r="N121" s="258"/>
      <c r="O121" s="258"/>
      <c r="P121" s="258"/>
      <c r="Q121" s="258"/>
      <c r="R121" s="258"/>
      <c r="S121" s="258"/>
      <c r="T121" s="259"/>
      <c r="U121" s="14"/>
      <c r="V121" s="14"/>
      <c r="W121" s="14"/>
      <c r="X121" s="14"/>
      <c r="Y121" s="14"/>
      <c r="Z121" s="14"/>
      <c r="AA121" s="14"/>
      <c r="AB121" s="14"/>
      <c r="AC121" s="14"/>
      <c r="AD121" s="14"/>
      <c r="AE121" s="14"/>
      <c r="AT121" s="260" t="s">
        <v>219</v>
      </c>
      <c r="AU121" s="260" t="s">
        <v>78</v>
      </c>
      <c r="AV121" s="14" t="s">
        <v>76</v>
      </c>
      <c r="AW121" s="14" t="s">
        <v>31</v>
      </c>
      <c r="AX121" s="14" t="s">
        <v>69</v>
      </c>
      <c r="AY121" s="260" t="s">
        <v>206</v>
      </c>
    </row>
    <row r="122" s="13" customFormat="1">
      <c r="A122" s="13"/>
      <c r="B122" s="228"/>
      <c r="C122" s="229"/>
      <c r="D122" s="230" t="s">
        <v>219</v>
      </c>
      <c r="E122" s="231" t="s">
        <v>19</v>
      </c>
      <c r="F122" s="232" t="s">
        <v>1270</v>
      </c>
      <c r="G122" s="229"/>
      <c r="H122" s="233">
        <v>86.890000000000001</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219</v>
      </c>
      <c r="AU122" s="239" t="s">
        <v>78</v>
      </c>
      <c r="AV122" s="13" t="s">
        <v>78</v>
      </c>
      <c r="AW122" s="13" t="s">
        <v>31</v>
      </c>
      <c r="AX122" s="13" t="s">
        <v>76</v>
      </c>
      <c r="AY122" s="239" t="s">
        <v>206</v>
      </c>
    </row>
    <row r="123" s="2" customFormat="1" ht="66.75" customHeight="1">
      <c r="A123" s="39"/>
      <c r="B123" s="40"/>
      <c r="C123" s="214" t="s">
        <v>281</v>
      </c>
      <c r="D123" s="214" t="s">
        <v>209</v>
      </c>
      <c r="E123" s="215" t="s">
        <v>1208</v>
      </c>
      <c r="F123" s="216" t="s">
        <v>1209</v>
      </c>
      <c r="G123" s="217" t="s">
        <v>302</v>
      </c>
      <c r="H123" s="218">
        <v>78.843000000000004</v>
      </c>
      <c r="I123" s="219"/>
      <c r="J123" s="220">
        <f>ROUND(I123*H123,2)</f>
        <v>0</v>
      </c>
      <c r="K123" s="221"/>
      <c r="L123" s="45"/>
      <c r="M123" s="222" t="s">
        <v>19</v>
      </c>
      <c r="N123" s="223" t="s">
        <v>40</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213</v>
      </c>
      <c r="AT123" s="226" t="s">
        <v>209</v>
      </c>
      <c r="AU123" s="226" t="s">
        <v>78</v>
      </c>
      <c r="AY123" s="18" t="s">
        <v>206</v>
      </c>
      <c r="BE123" s="227">
        <f>IF(N123="základní",J123,0)</f>
        <v>0</v>
      </c>
      <c r="BF123" s="227">
        <f>IF(N123="snížená",J123,0)</f>
        <v>0</v>
      </c>
      <c r="BG123" s="227">
        <f>IF(N123="zákl. přenesená",J123,0)</f>
        <v>0</v>
      </c>
      <c r="BH123" s="227">
        <f>IF(N123="sníž. přenesená",J123,0)</f>
        <v>0</v>
      </c>
      <c r="BI123" s="227">
        <f>IF(N123="nulová",J123,0)</f>
        <v>0</v>
      </c>
      <c r="BJ123" s="18" t="s">
        <v>76</v>
      </c>
      <c r="BK123" s="227">
        <f>ROUND(I123*H123,2)</f>
        <v>0</v>
      </c>
      <c r="BL123" s="18" t="s">
        <v>213</v>
      </c>
      <c r="BM123" s="226" t="s">
        <v>1274</v>
      </c>
    </row>
    <row r="124" s="13" customFormat="1">
      <c r="A124" s="13"/>
      <c r="B124" s="228"/>
      <c r="C124" s="229"/>
      <c r="D124" s="230" t="s">
        <v>219</v>
      </c>
      <c r="E124" s="231" t="s">
        <v>19</v>
      </c>
      <c r="F124" s="232" t="s">
        <v>1275</v>
      </c>
      <c r="G124" s="229"/>
      <c r="H124" s="233">
        <v>78.450000000000003</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78</v>
      </c>
      <c r="AV124" s="13" t="s">
        <v>78</v>
      </c>
      <c r="AW124" s="13" t="s">
        <v>31</v>
      </c>
      <c r="AX124" s="13" t="s">
        <v>69</v>
      </c>
      <c r="AY124" s="239" t="s">
        <v>206</v>
      </c>
    </row>
    <row r="125" s="13" customFormat="1">
      <c r="A125" s="13"/>
      <c r="B125" s="228"/>
      <c r="C125" s="229"/>
      <c r="D125" s="230" t="s">
        <v>219</v>
      </c>
      <c r="E125" s="231" t="s">
        <v>19</v>
      </c>
      <c r="F125" s="232" t="s">
        <v>1276</v>
      </c>
      <c r="G125" s="229"/>
      <c r="H125" s="233">
        <v>0.39300000000000002</v>
      </c>
      <c r="I125" s="234"/>
      <c r="J125" s="229"/>
      <c r="K125" s="229"/>
      <c r="L125" s="235"/>
      <c r="M125" s="236"/>
      <c r="N125" s="237"/>
      <c r="O125" s="237"/>
      <c r="P125" s="237"/>
      <c r="Q125" s="237"/>
      <c r="R125" s="237"/>
      <c r="S125" s="237"/>
      <c r="T125" s="238"/>
      <c r="U125" s="13"/>
      <c r="V125" s="13"/>
      <c r="W125" s="13"/>
      <c r="X125" s="13"/>
      <c r="Y125" s="13"/>
      <c r="Z125" s="13"/>
      <c r="AA125" s="13"/>
      <c r="AB125" s="13"/>
      <c r="AC125" s="13"/>
      <c r="AD125" s="13"/>
      <c r="AE125" s="13"/>
      <c r="AT125" s="239" t="s">
        <v>219</v>
      </c>
      <c r="AU125" s="239" t="s">
        <v>78</v>
      </c>
      <c r="AV125" s="13" t="s">
        <v>78</v>
      </c>
      <c r="AW125" s="13" t="s">
        <v>31</v>
      </c>
      <c r="AX125" s="13" t="s">
        <v>69</v>
      </c>
      <c r="AY125" s="239" t="s">
        <v>206</v>
      </c>
    </row>
    <row r="126" s="15" customFormat="1">
      <c r="A126" s="15"/>
      <c r="B126" s="261"/>
      <c r="C126" s="262"/>
      <c r="D126" s="230" t="s">
        <v>219</v>
      </c>
      <c r="E126" s="263" t="s">
        <v>19</v>
      </c>
      <c r="F126" s="264" t="s">
        <v>312</v>
      </c>
      <c r="G126" s="262"/>
      <c r="H126" s="265">
        <v>78.843000000000004</v>
      </c>
      <c r="I126" s="266"/>
      <c r="J126" s="262"/>
      <c r="K126" s="262"/>
      <c r="L126" s="267"/>
      <c r="M126" s="268"/>
      <c r="N126" s="269"/>
      <c r="O126" s="269"/>
      <c r="P126" s="269"/>
      <c r="Q126" s="269"/>
      <c r="R126" s="269"/>
      <c r="S126" s="269"/>
      <c r="T126" s="270"/>
      <c r="U126" s="15"/>
      <c r="V126" s="15"/>
      <c r="W126" s="15"/>
      <c r="X126" s="15"/>
      <c r="Y126" s="15"/>
      <c r="Z126" s="15"/>
      <c r="AA126" s="15"/>
      <c r="AB126" s="15"/>
      <c r="AC126" s="15"/>
      <c r="AD126" s="15"/>
      <c r="AE126" s="15"/>
      <c r="AT126" s="271" t="s">
        <v>219</v>
      </c>
      <c r="AU126" s="271" t="s">
        <v>78</v>
      </c>
      <c r="AV126" s="15" t="s">
        <v>213</v>
      </c>
      <c r="AW126" s="15" t="s">
        <v>31</v>
      </c>
      <c r="AX126" s="15" t="s">
        <v>76</v>
      </c>
      <c r="AY126" s="271" t="s">
        <v>206</v>
      </c>
    </row>
    <row r="127" s="2" customFormat="1" ht="128.55" customHeight="1">
      <c r="A127" s="39"/>
      <c r="B127" s="40"/>
      <c r="C127" s="214" t="s">
        <v>285</v>
      </c>
      <c r="D127" s="214" t="s">
        <v>209</v>
      </c>
      <c r="E127" s="215" t="s">
        <v>1230</v>
      </c>
      <c r="F127" s="216" t="s">
        <v>1231</v>
      </c>
      <c r="G127" s="217" t="s">
        <v>302</v>
      </c>
      <c r="H127" s="218">
        <v>78.450000000000003</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78</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1277</v>
      </c>
    </row>
    <row r="128" s="13" customFormat="1">
      <c r="A128" s="13"/>
      <c r="B128" s="228"/>
      <c r="C128" s="229"/>
      <c r="D128" s="230" t="s">
        <v>219</v>
      </c>
      <c r="E128" s="231" t="s">
        <v>19</v>
      </c>
      <c r="F128" s="232" t="s">
        <v>1275</v>
      </c>
      <c r="G128" s="229"/>
      <c r="H128" s="233">
        <v>78.450000000000003</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219</v>
      </c>
      <c r="AU128" s="239" t="s">
        <v>78</v>
      </c>
      <c r="AV128" s="13" t="s">
        <v>78</v>
      </c>
      <c r="AW128" s="13" t="s">
        <v>31</v>
      </c>
      <c r="AX128" s="13" t="s">
        <v>76</v>
      </c>
      <c r="AY128" s="239" t="s">
        <v>206</v>
      </c>
    </row>
    <row r="129" s="2" customFormat="1" ht="128.55" customHeight="1">
      <c r="A129" s="39"/>
      <c r="B129" s="40"/>
      <c r="C129" s="214" t="s">
        <v>290</v>
      </c>
      <c r="D129" s="214" t="s">
        <v>209</v>
      </c>
      <c r="E129" s="215" t="s">
        <v>329</v>
      </c>
      <c r="F129" s="216" t="s">
        <v>330</v>
      </c>
      <c r="G129" s="217" t="s">
        <v>302</v>
      </c>
      <c r="H129" s="218">
        <v>0.39300000000000002</v>
      </c>
      <c r="I129" s="219"/>
      <c r="J129" s="220">
        <f>ROUND(I129*H129,2)</f>
        <v>0</v>
      </c>
      <c r="K129" s="221"/>
      <c r="L129" s="45"/>
      <c r="M129" s="222" t="s">
        <v>19</v>
      </c>
      <c r="N129" s="223" t="s">
        <v>40</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213</v>
      </c>
      <c r="AT129" s="226" t="s">
        <v>209</v>
      </c>
      <c r="AU129" s="226" t="s">
        <v>78</v>
      </c>
      <c r="AY129" s="18" t="s">
        <v>206</v>
      </c>
      <c r="BE129" s="227">
        <f>IF(N129="základní",J129,0)</f>
        <v>0</v>
      </c>
      <c r="BF129" s="227">
        <f>IF(N129="snížená",J129,0)</f>
        <v>0</v>
      </c>
      <c r="BG129" s="227">
        <f>IF(N129="zákl. přenesená",J129,0)</f>
        <v>0</v>
      </c>
      <c r="BH129" s="227">
        <f>IF(N129="sníž. přenesená",J129,0)</f>
        <v>0</v>
      </c>
      <c r="BI129" s="227">
        <f>IF(N129="nulová",J129,0)</f>
        <v>0</v>
      </c>
      <c r="BJ129" s="18" t="s">
        <v>76</v>
      </c>
      <c r="BK129" s="227">
        <f>ROUND(I129*H129,2)</f>
        <v>0</v>
      </c>
      <c r="BL129" s="18" t="s">
        <v>213</v>
      </c>
      <c r="BM129" s="226" t="s">
        <v>1278</v>
      </c>
    </row>
    <row r="130" s="13" customFormat="1">
      <c r="A130" s="13"/>
      <c r="B130" s="228"/>
      <c r="C130" s="229"/>
      <c r="D130" s="230" t="s">
        <v>219</v>
      </c>
      <c r="E130" s="231" t="s">
        <v>19</v>
      </c>
      <c r="F130" s="232" t="s">
        <v>1279</v>
      </c>
      <c r="G130" s="229"/>
      <c r="H130" s="233">
        <v>0.39300000000000002</v>
      </c>
      <c r="I130" s="234"/>
      <c r="J130" s="229"/>
      <c r="K130" s="229"/>
      <c r="L130" s="235"/>
      <c r="M130" s="236"/>
      <c r="N130" s="237"/>
      <c r="O130" s="237"/>
      <c r="P130" s="237"/>
      <c r="Q130" s="237"/>
      <c r="R130" s="237"/>
      <c r="S130" s="237"/>
      <c r="T130" s="238"/>
      <c r="U130" s="13"/>
      <c r="V130" s="13"/>
      <c r="W130" s="13"/>
      <c r="X130" s="13"/>
      <c r="Y130" s="13"/>
      <c r="Z130" s="13"/>
      <c r="AA130" s="13"/>
      <c r="AB130" s="13"/>
      <c r="AC130" s="13"/>
      <c r="AD130" s="13"/>
      <c r="AE130" s="13"/>
      <c r="AT130" s="239" t="s">
        <v>219</v>
      </c>
      <c r="AU130" s="239" t="s">
        <v>78</v>
      </c>
      <c r="AV130" s="13" t="s">
        <v>78</v>
      </c>
      <c r="AW130" s="13" t="s">
        <v>31</v>
      </c>
      <c r="AX130" s="13" t="s">
        <v>76</v>
      </c>
      <c r="AY130" s="239" t="s">
        <v>206</v>
      </c>
    </row>
    <row r="131" s="2" customFormat="1" ht="90" customHeight="1">
      <c r="A131" s="39"/>
      <c r="B131" s="40"/>
      <c r="C131" s="214" t="s">
        <v>294</v>
      </c>
      <c r="D131" s="214" t="s">
        <v>209</v>
      </c>
      <c r="E131" s="215" t="s">
        <v>335</v>
      </c>
      <c r="F131" s="216" t="s">
        <v>336</v>
      </c>
      <c r="G131" s="217" t="s">
        <v>302</v>
      </c>
      <c r="H131" s="218">
        <v>0.39300000000000002</v>
      </c>
      <c r="I131" s="219"/>
      <c r="J131" s="220">
        <f>ROUND(I131*H131,2)</f>
        <v>0</v>
      </c>
      <c r="K131" s="221"/>
      <c r="L131" s="45"/>
      <c r="M131" s="222" t="s">
        <v>19</v>
      </c>
      <c r="N131" s="223" t="s">
        <v>40</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213</v>
      </c>
      <c r="AT131" s="226" t="s">
        <v>209</v>
      </c>
      <c r="AU131" s="226" t="s">
        <v>78</v>
      </c>
      <c r="AY131" s="18" t="s">
        <v>206</v>
      </c>
      <c r="BE131" s="227">
        <f>IF(N131="základní",J131,0)</f>
        <v>0</v>
      </c>
      <c r="BF131" s="227">
        <f>IF(N131="snížená",J131,0)</f>
        <v>0</v>
      </c>
      <c r="BG131" s="227">
        <f>IF(N131="zákl. přenesená",J131,0)</f>
        <v>0</v>
      </c>
      <c r="BH131" s="227">
        <f>IF(N131="sníž. přenesená",J131,0)</f>
        <v>0</v>
      </c>
      <c r="BI131" s="227">
        <f>IF(N131="nulová",J131,0)</f>
        <v>0</v>
      </c>
      <c r="BJ131" s="18" t="s">
        <v>76</v>
      </c>
      <c r="BK131" s="227">
        <f>ROUND(I131*H131,2)</f>
        <v>0</v>
      </c>
      <c r="BL131" s="18" t="s">
        <v>213</v>
      </c>
      <c r="BM131" s="226" t="s">
        <v>1280</v>
      </c>
    </row>
    <row r="132" s="2" customFormat="1" ht="156.75" customHeight="1">
      <c r="A132" s="39"/>
      <c r="B132" s="40"/>
      <c r="C132" s="214" t="s">
        <v>7</v>
      </c>
      <c r="D132" s="214" t="s">
        <v>209</v>
      </c>
      <c r="E132" s="215" t="s">
        <v>339</v>
      </c>
      <c r="F132" s="216" t="s">
        <v>340</v>
      </c>
      <c r="G132" s="217" t="s">
        <v>302</v>
      </c>
      <c r="H132" s="218">
        <v>0.39300000000000002</v>
      </c>
      <c r="I132" s="219"/>
      <c r="J132" s="220">
        <f>ROUND(I132*H132,2)</f>
        <v>0</v>
      </c>
      <c r="K132" s="221"/>
      <c r="L132" s="45"/>
      <c r="M132" s="222" t="s">
        <v>19</v>
      </c>
      <c r="N132" s="223" t="s">
        <v>40</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213</v>
      </c>
      <c r="AT132" s="226" t="s">
        <v>209</v>
      </c>
      <c r="AU132" s="226" t="s">
        <v>78</v>
      </c>
      <c r="AY132" s="18" t="s">
        <v>206</v>
      </c>
      <c r="BE132" s="227">
        <f>IF(N132="základní",J132,0)</f>
        <v>0</v>
      </c>
      <c r="BF132" s="227">
        <f>IF(N132="snížená",J132,0)</f>
        <v>0</v>
      </c>
      <c r="BG132" s="227">
        <f>IF(N132="zákl. přenesená",J132,0)</f>
        <v>0</v>
      </c>
      <c r="BH132" s="227">
        <f>IF(N132="sníž. přenesená",J132,0)</f>
        <v>0</v>
      </c>
      <c r="BI132" s="227">
        <f>IF(N132="nulová",J132,0)</f>
        <v>0</v>
      </c>
      <c r="BJ132" s="18" t="s">
        <v>76</v>
      </c>
      <c r="BK132" s="227">
        <f>ROUND(I132*H132,2)</f>
        <v>0</v>
      </c>
      <c r="BL132" s="18" t="s">
        <v>213</v>
      </c>
      <c r="BM132" s="226" t="s">
        <v>1281</v>
      </c>
    </row>
    <row r="133" s="14" customFormat="1">
      <c r="A133" s="14"/>
      <c r="B133" s="251"/>
      <c r="C133" s="252"/>
      <c r="D133" s="230" t="s">
        <v>219</v>
      </c>
      <c r="E133" s="253" t="s">
        <v>19</v>
      </c>
      <c r="F133" s="254" t="s">
        <v>1282</v>
      </c>
      <c r="G133" s="252"/>
      <c r="H133" s="253" t="s">
        <v>19</v>
      </c>
      <c r="I133" s="255"/>
      <c r="J133" s="252"/>
      <c r="K133" s="252"/>
      <c r="L133" s="256"/>
      <c r="M133" s="257"/>
      <c r="N133" s="258"/>
      <c r="O133" s="258"/>
      <c r="P133" s="258"/>
      <c r="Q133" s="258"/>
      <c r="R133" s="258"/>
      <c r="S133" s="258"/>
      <c r="T133" s="259"/>
      <c r="U133" s="14"/>
      <c r="V133" s="14"/>
      <c r="W133" s="14"/>
      <c r="X133" s="14"/>
      <c r="Y133" s="14"/>
      <c r="Z133" s="14"/>
      <c r="AA133" s="14"/>
      <c r="AB133" s="14"/>
      <c r="AC133" s="14"/>
      <c r="AD133" s="14"/>
      <c r="AE133" s="14"/>
      <c r="AT133" s="260" t="s">
        <v>219</v>
      </c>
      <c r="AU133" s="260" t="s">
        <v>78</v>
      </c>
      <c r="AV133" s="14" t="s">
        <v>76</v>
      </c>
      <c r="AW133" s="14" t="s">
        <v>31</v>
      </c>
      <c r="AX133" s="14" t="s">
        <v>69</v>
      </c>
      <c r="AY133" s="260" t="s">
        <v>206</v>
      </c>
    </row>
    <row r="134" s="13" customFormat="1">
      <c r="A134" s="13"/>
      <c r="B134" s="228"/>
      <c r="C134" s="229"/>
      <c r="D134" s="230" t="s">
        <v>219</v>
      </c>
      <c r="E134" s="231" t="s">
        <v>19</v>
      </c>
      <c r="F134" s="232" t="s">
        <v>1283</v>
      </c>
      <c r="G134" s="229"/>
      <c r="H134" s="233">
        <v>0.39300000000000002</v>
      </c>
      <c r="I134" s="234"/>
      <c r="J134" s="229"/>
      <c r="K134" s="229"/>
      <c r="L134" s="235"/>
      <c r="M134" s="236"/>
      <c r="N134" s="237"/>
      <c r="O134" s="237"/>
      <c r="P134" s="237"/>
      <c r="Q134" s="237"/>
      <c r="R134" s="237"/>
      <c r="S134" s="237"/>
      <c r="T134" s="238"/>
      <c r="U134" s="13"/>
      <c r="V134" s="13"/>
      <c r="W134" s="13"/>
      <c r="X134" s="13"/>
      <c r="Y134" s="13"/>
      <c r="Z134" s="13"/>
      <c r="AA134" s="13"/>
      <c r="AB134" s="13"/>
      <c r="AC134" s="13"/>
      <c r="AD134" s="13"/>
      <c r="AE134" s="13"/>
      <c r="AT134" s="239" t="s">
        <v>219</v>
      </c>
      <c r="AU134" s="239" t="s">
        <v>78</v>
      </c>
      <c r="AV134" s="13" t="s">
        <v>78</v>
      </c>
      <c r="AW134" s="13" t="s">
        <v>31</v>
      </c>
      <c r="AX134" s="13" t="s">
        <v>76</v>
      </c>
      <c r="AY134" s="239" t="s">
        <v>206</v>
      </c>
    </row>
    <row r="135" s="2" customFormat="1" ht="156.75" customHeight="1">
      <c r="A135" s="39"/>
      <c r="B135" s="40"/>
      <c r="C135" s="214" t="s">
        <v>306</v>
      </c>
      <c r="D135" s="214" t="s">
        <v>209</v>
      </c>
      <c r="E135" s="215" t="s">
        <v>1284</v>
      </c>
      <c r="F135" s="216" t="s">
        <v>1285</v>
      </c>
      <c r="G135" s="217" t="s">
        <v>302</v>
      </c>
      <c r="H135" s="218">
        <v>1.224</v>
      </c>
      <c r="I135" s="219"/>
      <c r="J135" s="220">
        <f>ROUND(I135*H135,2)</f>
        <v>0</v>
      </c>
      <c r="K135" s="221"/>
      <c r="L135" s="45"/>
      <c r="M135" s="222" t="s">
        <v>19</v>
      </c>
      <c r="N135" s="223" t="s">
        <v>40</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213</v>
      </c>
      <c r="AT135" s="226" t="s">
        <v>209</v>
      </c>
      <c r="AU135" s="226" t="s">
        <v>78</v>
      </c>
      <c r="AY135" s="18" t="s">
        <v>206</v>
      </c>
      <c r="BE135" s="227">
        <f>IF(N135="základní",J135,0)</f>
        <v>0</v>
      </c>
      <c r="BF135" s="227">
        <f>IF(N135="snížená",J135,0)</f>
        <v>0</v>
      </c>
      <c r="BG135" s="227">
        <f>IF(N135="zákl. přenesená",J135,0)</f>
        <v>0</v>
      </c>
      <c r="BH135" s="227">
        <f>IF(N135="sníž. přenesená",J135,0)</f>
        <v>0</v>
      </c>
      <c r="BI135" s="227">
        <f>IF(N135="nulová",J135,0)</f>
        <v>0</v>
      </c>
      <c r="BJ135" s="18" t="s">
        <v>76</v>
      </c>
      <c r="BK135" s="227">
        <f>ROUND(I135*H135,2)</f>
        <v>0</v>
      </c>
      <c r="BL135" s="18" t="s">
        <v>213</v>
      </c>
      <c r="BM135" s="226" t="s">
        <v>1286</v>
      </c>
    </row>
    <row r="136" s="13" customFormat="1">
      <c r="A136" s="13"/>
      <c r="B136" s="228"/>
      <c r="C136" s="229"/>
      <c r="D136" s="230" t="s">
        <v>219</v>
      </c>
      <c r="E136" s="231" t="s">
        <v>19</v>
      </c>
      <c r="F136" s="232" t="s">
        <v>1287</v>
      </c>
      <c r="G136" s="229"/>
      <c r="H136" s="233">
        <v>1.224</v>
      </c>
      <c r="I136" s="234"/>
      <c r="J136" s="229"/>
      <c r="K136" s="229"/>
      <c r="L136" s="235"/>
      <c r="M136" s="236"/>
      <c r="N136" s="237"/>
      <c r="O136" s="237"/>
      <c r="P136" s="237"/>
      <c r="Q136" s="237"/>
      <c r="R136" s="237"/>
      <c r="S136" s="237"/>
      <c r="T136" s="238"/>
      <c r="U136" s="13"/>
      <c r="V136" s="13"/>
      <c r="W136" s="13"/>
      <c r="X136" s="13"/>
      <c r="Y136" s="13"/>
      <c r="Z136" s="13"/>
      <c r="AA136" s="13"/>
      <c r="AB136" s="13"/>
      <c r="AC136" s="13"/>
      <c r="AD136" s="13"/>
      <c r="AE136" s="13"/>
      <c r="AT136" s="239" t="s">
        <v>219</v>
      </c>
      <c r="AU136" s="239" t="s">
        <v>78</v>
      </c>
      <c r="AV136" s="13" t="s">
        <v>78</v>
      </c>
      <c r="AW136" s="13" t="s">
        <v>31</v>
      </c>
      <c r="AX136" s="13" t="s">
        <v>76</v>
      </c>
      <c r="AY136" s="239" t="s">
        <v>206</v>
      </c>
    </row>
    <row r="137" s="2" customFormat="1" ht="66.75" customHeight="1">
      <c r="A137" s="39"/>
      <c r="B137" s="40"/>
      <c r="C137" s="214" t="s">
        <v>313</v>
      </c>
      <c r="D137" s="214" t="s">
        <v>209</v>
      </c>
      <c r="E137" s="215" t="s">
        <v>1137</v>
      </c>
      <c r="F137" s="216" t="s">
        <v>1138</v>
      </c>
      <c r="G137" s="217" t="s">
        <v>212</v>
      </c>
      <c r="H137" s="218">
        <v>5</v>
      </c>
      <c r="I137" s="219"/>
      <c r="J137" s="220">
        <f>ROUND(I137*H137,2)</f>
        <v>0</v>
      </c>
      <c r="K137" s="221"/>
      <c r="L137" s="45"/>
      <c r="M137" s="222" t="s">
        <v>19</v>
      </c>
      <c r="N137" s="223" t="s">
        <v>40</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213</v>
      </c>
      <c r="AT137" s="226" t="s">
        <v>209</v>
      </c>
      <c r="AU137" s="226" t="s">
        <v>78</v>
      </c>
      <c r="AY137" s="18" t="s">
        <v>206</v>
      </c>
      <c r="BE137" s="227">
        <f>IF(N137="základní",J137,0)</f>
        <v>0</v>
      </c>
      <c r="BF137" s="227">
        <f>IF(N137="snížená",J137,0)</f>
        <v>0</v>
      </c>
      <c r="BG137" s="227">
        <f>IF(N137="zákl. přenesená",J137,0)</f>
        <v>0</v>
      </c>
      <c r="BH137" s="227">
        <f>IF(N137="sníž. přenesená",J137,0)</f>
        <v>0</v>
      </c>
      <c r="BI137" s="227">
        <f>IF(N137="nulová",J137,0)</f>
        <v>0</v>
      </c>
      <c r="BJ137" s="18" t="s">
        <v>76</v>
      </c>
      <c r="BK137" s="227">
        <f>ROUND(I137*H137,2)</f>
        <v>0</v>
      </c>
      <c r="BL137" s="18" t="s">
        <v>213</v>
      </c>
      <c r="BM137" s="226" t="s">
        <v>1288</v>
      </c>
    </row>
    <row r="138" s="13" customFormat="1">
      <c r="A138" s="13"/>
      <c r="B138" s="228"/>
      <c r="C138" s="229"/>
      <c r="D138" s="230" t="s">
        <v>219</v>
      </c>
      <c r="E138" s="231" t="s">
        <v>19</v>
      </c>
      <c r="F138" s="232" t="s">
        <v>1289</v>
      </c>
      <c r="G138" s="229"/>
      <c r="H138" s="233">
        <v>5</v>
      </c>
      <c r="I138" s="234"/>
      <c r="J138" s="229"/>
      <c r="K138" s="229"/>
      <c r="L138" s="235"/>
      <c r="M138" s="272"/>
      <c r="N138" s="273"/>
      <c r="O138" s="273"/>
      <c r="P138" s="273"/>
      <c r="Q138" s="273"/>
      <c r="R138" s="273"/>
      <c r="S138" s="273"/>
      <c r="T138" s="274"/>
      <c r="U138" s="13"/>
      <c r="V138" s="13"/>
      <c r="W138" s="13"/>
      <c r="X138" s="13"/>
      <c r="Y138" s="13"/>
      <c r="Z138" s="13"/>
      <c r="AA138" s="13"/>
      <c r="AB138" s="13"/>
      <c r="AC138" s="13"/>
      <c r="AD138" s="13"/>
      <c r="AE138" s="13"/>
      <c r="AT138" s="239" t="s">
        <v>219</v>
      </c>
      <c r="AU138" s="239" t="s">
        <v>78</v>
      </c>
      <c r="AV138" s="13" t="s">
        <v>78</v>
      </c>
      <c r="AW138" s="13" t="s">
        <v>31</v>
      </c>
      <c r="AX138" s="13" t="s">
        <v>76</v>
      </c>
      <c r="AY138" s="239" t="s">
        <v>206</v>
      </c>
    </row>
    <row r="139" s="2" customFormat="1" ht="6.96" customHeight="1">
      <c r="A139" s="39"/>
      <c r="B139" s="60"/>
      <c r="C139" s="61"/>
      <c r="D139" s="61"/>
      <c r="E139" s="61"/>
      <c r="F139" s="61"/>
      <c r="G139" s="61"/>
      <c r="H139" s="61"/>
      <c r="I139" s="61"/>
      <c r="J139" s="61"/>
      <c r="K139" s="61"/>
      <c r="L139" s="45"/>
      <c r="M139" s="39"/>
      <c r="O139" s="39"/>
      <c r="P139" s="39"/>
      <c r="Q139" s="39"/>
      <c r="R139" s="39"/>
      <c r="S139" s="39"/>
      <c r="T139" s="39"/>
      <c r="U139" s="39"/>
      <c r="V139" s="39"/>
      <c r="W139" s="39"/>
      <c r="X139" s="39"/>
      <c r="Y139" s="39"/>
      <c r="Z139" s="39"/>
      <c r="AA139" s="39"/>
      <c r="AB139" s="39"/>
      <c r="AC139" s="39"/>
      <c r="AD139" s="39"/>
      <c r="AE139" s="39"/>
    </row>
  </sheetData>
  <sheetProtection sheet="1" autoFilter="0" formatColumns="0" formatRows="0" objects="1" scenarios="1" spinCount="100000" saltValue="5lww2re9EXKmLizCDBlHc6dUbXHb3M6KAgpIK9bGJZqCvLP6EZVnvfbM1IGc3WXtRgmMcsGCD6OHlSFWN16N9g==" hashValue="QPJIGIiPwJaTE7GtDG09zCEPdVkN9jUA0Flqe+G8igvGLAnLNhNlrFcPHs5qH94+htDsH/adHlY7G5Dl+XY+4w==" algorithmName="SHA-512" password="CC35"/>
  <autoFilter ref="C86:K13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173</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1238</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1290</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ROUND((SUM(BE85:BE95)),  2)</f>
        <v>0</v>
      </c>
      <c r="G35" s="39"/>
      <c r="H35" s="39"/>
      <c r="I35" s="158">
        <v>0.20999999999999999</v>
      </c>
      <c r="J35" s="157">
        <f>ROUND(((SUM(BE85:BE95))*I35),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ROUND((SUM(BF85:BF95)),  2)</f>
        <v>0</v>
      </c>
      <c r="G36" s="39"/>
      <c r="H36" s="39"/>
      <c r="I36" s="158">
        <v>0.14999999999999999</v>
      </c>
      <c r="J36" s="157">
        <f>ROUND(((SUM(BF85:BF95))*I36),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ROUND((SUM(BG85:BG95)),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ROUND((SUM(BH85:BH95)),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ROUND((SUM(BI85:BI95)),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1238</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06.02 - SO 06.02 - Úprava GPK na 2.TK</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1238</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06.02 - SO 06.02 - Úprava GPK na 2.TK</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SUM(P86:P95)</f>
        <v>0</v>
      </c>
      <c r="Q85" s="97"/>
      <c r="R85" s="195">
        <f>SUM(R86:R95)</f>
        <v>445.5</v>
      </c>
      <c r="S85" s="97"/>
      <c r="T85" s="196">
        <f>SUM(T86:T95)</f>
        <v>0</v>
      </c>
      <c r="U85" s="39"/>
      <c r="V85" s="39"/>
      <c r="W85" s="39"/>
      <c r="X85" s="39"/>
      <c r="Y85" s="39"/>
      <c r="Z85" s="39"/>
      <c r="AA85" s="39"/>
      <c r="AB85" s="39"/>
      <c r="AC85" s="39"/>
      <c r="AD85" s="39"/>
      <c r="AE85" s="39"/>
      <c r="AT85" s="18" t="s">
        <v>68</v>
      </c>
      <c r="AU85" s="18" t="s">
        <v>188</v>
      </c>
      <c r="BK85" s="197">
        <f>SUM(BK86:BK95)</f>
        <v>0</v>
      </c>
    </row>
    <row r="86" s="2" customFormat="1" ht="134.25" customHeight="1">
      <c r="A86" s="39"/>
      <c r="B86" s="40"/>
      <c r="C86" s="214" t="s">
        <v>76</v>
      </c>
      <c r="D86" s="214" t="s">
        <v>209</v>
      </c>
      <c r="E86" s="215" t="s">
        <v>1154</v>
      </c>
      <c r="F86" s="216" t="s">
        <v>1225</v>
      </c>
      <c r="G86" s="217" t="s">
        <v>297</v>
      </c>
      <c r="H86" s="218">
        <v>1.6499999999999999</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1291</v>
      </c>
    </row>
    <row r="87" s="2" customFormat="1" ht="55.5" customHeight="1">
      <c r="A87" s="39"/>
      <c r="B87" s="40"/>
      <c r="C87" s="214" t="s">
        <v>78</v>
      </c>
      <c r="D87" s="214" t="s">
        <v>209</v>
      </c>
      <c r="E87" s="215" t="s">
        <v>1292</v>
      </c>
      <c r="F87" s="216" t="s">
        <v>1293</v>
      </c>
      <c r="G87" s="217" t="s">
        <v>297</v>
      </c>
      <c r="H87" s="218">
        <v>1.6499999999999999</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1294</v>
      </c>
    </row>
    <row r="88" s="2" customFormat="1" ht="78" customHeight="1">
      <c r="A88" s="39"/>
      <c r="B88" s="40"/>
      <c r="C88" s="214" t="s">
        <v>221</v>
      </c>
      <c r="D88" s="214" t="s">
        <v>209</v>
      </c>
      <c r="E88" s="215" t="s">
        <v>905</v>
      </c>
      <c r="F88" s="216" t="s">
        <v>906</v>
      </c>
      <c r="G88" s="217" t="s">
        <v>297</v>
      </c>
      <c r="H88" s="218">
        <v>0.20000000000000001</v>
      </c>
      <c r="I88" s="219"/>
      <c r="J88" s="220">
        <f>ROUND(I88*H88,2)</f>
        <v>0</v>
      </c>
      <c r="K88" s="221"/>
      <c r="L88" s="45"/>
      <c r="M88" s="222" t="s">
        <v>19</v>
      </c>
      <c r="N88" s="223" t="s">
        <v>40</v>
      </c>
      <c r="O88" s="85"/>
      <c r="P88" s="224">
        <f>O88*H88</f>
        <v>0</v>
      </c>
      <c r="Q88" s="224">
        <v>0</v>
      </c>
      <c r="R88" s="224">
        <f>Q88*H88</f>
        <v>0</v>
      </c>
      <c r="S88" s="224">
        <v>0</v>
      </c>
      <c r="T88" s="225">
        <f>S88*H88</f>
        <v>0</v>
      </c>
      <c r="U88" s="39"/>
      <c r="V88" s="39"/>
      <c r="W88" s="39"/>
      <c r="X88" s="39"/>
      <c r="Y88" s="39"/>
      <c r="Z88" s="39"/>
      <c r="AA88" s="39"/>
      <c r="AB88" s="39"/>
      <c r="AC88" s="39"/>
      <c r="AD88" s="39"/>
      <c r="AE88" s="39"/>
      <c r="AR88" s="226" t="s">
        <v>213</v>
      </c>
      <c r="AT88" s="226" t="s">
        <v>209</v>
      </c>
      <c r="AU88" s="226" t="s">
        <v>69</v>
      </c>
      <c r="AY88" s="18" t="s">
        <v>206</v>
      </c>
      <c r="BE88" s="227">
        <f>IF(N88="základní",J88,0)</f>
        <v>0</v>
      </c>
      <c r="BF88" s="227">
        <f>IF(N88="snížená",J88,0)</f>
        <v>0</v>
      </c>
      <c r="BG88" s="227">
        <f>IF(N88="zákl. přenesená",J88,0)</f>
        <v>0</v>
      </c>
      <c r="BH88" s="227">
        <f>IF(N88="sníž. přenesená",J88,0)</f>
        <v>0</v>
      </c>
      <c r="BI88" s="227">
        <f>IF(N88="nulová",J88,0)</f>
        <v>0</v>
      </c>
      <c r="BJ88" s="18" t="s">
        <v>76</v>
      </c>
      <c r="BK88" s="227">
        <f>ROUND(I88*H88,2)</f>
        <v>0</v>
      </c>
      <c r="BL88" s="18" t="s">
        <v>213</v>
      </c>
      <c r="BM88" s="226" t="s">
        <v>1295</v>
      </c>
    </row>
    <row r="89" s="2" customFormat="1" ht="76.35" customHeight="1">
      <c r="A89" s="39"/>
      <c r="B89" s="40"/>
      <c r="C89" s="214" t="s">
        <v>213</v>
      </c>
      <c r="D89" s="214" t="s">
        <v>209</v>
      </c>
      <c r="E89" s="215" t="s">
        <v>908</v>
      </c>
      <c r="F89" s="216" t="s">
        <v>909</v>
      </c>
      <c r="G89" s="217" t="s">
        <v>910</v>
      </c>
      <c r="H89" s="218">
        <v>297</v>
      </c>
      <c r="I89" s="219"/>
      <c r="J89" s="220">
        <f>ROUND(I89*H89,2)</f>
        <v>0</v>
      </c>
      <c r="K89" s="221"/>
      <c r="L89" s="45"/>
      <c r="M89" s="222" t="s">
        <v>19</v>
      </c>
      <c r="N89" s="223" t="s">
        <v>40</v>
      </c>
      <c r="O89" s="85"/>
      <c r="P89" s="224">
        <f>O89*H89</f>
        <v>0</v>
      </c>
      <c r="Q89" s="224">
        <v>0</v>
      </c>
      <c r="R89" s="224">
        <f>Q89*H89</f>
        <v>0</v>
      </c>
      <c r="S89" s="224">
        <v>0</v>
      </c>
      <c r="T89" s="225">
        <f>S89*H89</f>
        <v>0</v>
      </c>
      <c r="U89" s="39"/>
      <c r="V89" s="39"/>
      <c r="W89" s="39"/>
      <c r="X89" s="39"/>
      <c r="Y89" s="39"/>
      <c r="Z89" s="39"/>
      <c r="AA89" s="39"/>
      <c r="AB89" s="39"/>
      <c r="AC89" s="39"/>
      <c r="AD89" s="39"/>
      <c r="AE89" s="39"/>
      <c r="AR89" s="226" t="s">
        <v>213</v>
      </c>
      <c r="AT89" s="226" t="s">
        <v>209</v>
      </c>
      <c r="AU89" s="226" t="s">
        <v>69</v>
      </c>
      <c r="AY89" s="18" t="s">
        <v>206</v>
      </c>
      <c r="BE89" s="227">
        <f>IF(N89="základní",J89,0)</f>
        <v>0</v>
      </c>
      <c r="BF89" s="227">
        <f>IF(N89="snížená",J89,0)</f>
        <v>0</v>
      </c>
      <c r="BG89" s="227">
        <f>IF(N89="zákl. přenesená",J89,0)</f>
        <v>0</v>
      </c>
      <c r="BH89" s="227">
        <f>IF(N89="sníž. přenesená",J89,0)</f>
        <v>0</v>
      </c>
      <c r="BI89" s="227">
        <f>IF(N89="nulová",J89,0)</f>
        <v>0</v>
      </c>
      <c r="BJ89" s="18" t="s">
        <v>76</v>
      </c>
      <c r="BK89" s="227">
        <f>ROUND(I89*H89,2)</f>
        <v>0</v>
      </c>
      <c r="BL89" s="18" t="s">
        <v>213</v>
      </c>
      <c r="BM89" s="226" t="s">
        <v>1296</v>
      </c>
    </row>
    <row r="90" s="2" customFormat="1" ht="21.75" customHeight="1">
      <c r="A90" s="39"/>
      <c r="B90" s="40"/>
      <c r="C90" s="240" t="s">
        <v>207</v>
      </c>
      <c r="D90" s="240" t="s">
        <v>226</v>
      </c>
      <c r="E90" s="241" t="s">
        <v>913</v>
      </c>
      <c r="F90" s="242" t="s">
        <v>914</v>
      </c>
      <c r="G90" s="243" t="s">
        <v>302</v>
      </c>
      <c r="H90" s="244">
        <v>445.5</v>
      </c>
      <c r="I90" s="245"/>
      <c r="J90" s="246">
        <f>ROUND(I90*H90,2)</f>
        <v>0</v>
      </c>
      <c r="K90" s="247"/>
      <c r="L90" s="248"/>
      <c r="M90" s="249" t="s">
        <v>19</v>
      </c>
      <c r="N90" s="250" t="s">
        <v>40</v>
      </c>
      <c r="O90" s="85"/>
      <c r="P90" s="224">
        <f>O90*H90</f>
        <v>0</v>
      </c>
      <c r="Q90" s="224">
        <v>1</v>
      </c>
      <c r="R90" s="224">
        <f>Q90*H90</f>
        <v>445.5</v>
      </c>
      <c r="S90" s="224">
        <v>0</v>
      </c>
      <c r="T90" s="225">
        <f>S90*H90</f>
        <v>0</v>
      </c>
      <c r="U90" s="39"/>
      <c r="V90" s="39"/>
      <c r="W90" s="39"/>
      <c r="X90" s="39"/>
      <c r="Y90" s="39"/>
      <c r="Z90" s="39"/>
      <c r="AA90" s="39"/>
      <c r="AB90" s="39"/>
      <c r="AC90" s="39"/>
      <c r="AD90" s="39"/>
      <c r="AE90" s="39"/>
      <c r="AR90" s="226" t="s">
        <v>229</v>
      </c>
      <c r="AT90" s="226" t="s">
        <v>226</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1297</v>
      </c>
    </row>
    <row r="91" s="13" customFormat="1">
      <c r="A91" s="13"/>
      <c r="B91" s="228"/>
      <c r="C91" s="229"/>
      <c r="D91" s="230" t="s">
        <v>219</v>
      </c>
      <c r="E91" s="231" t="s">
        <v>19</v>
      </c>
      <c r="F91" s="232" t="s">
        <v>1298</v>
      </c>
      <c r="G91" s="229"/>
      <c r="H91" s="233">
        <v>445.5</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76</v>
      </c>
      <c r="AY91" s="239" t="s">
        <v>206</v>
      </c>
    </row>
    <row r="92" s="2" customFormat="1" ht="128.55" customHeight="1">
      <c r="A92" s="39"/>
      <c r="B92" s="40"/>
      <c r="C92" s="214" t="s">
        <v>235</v>
      </c>
      <c r="D92" s="214" t="s">
        <v>209</v>
      </c>
      <c r="E92" s="215" t="s">
        <v>1230</v>
      </c>
      <c r="F92" s="216" t="s">
        <v>1231</v>
      </c>
      <c r="G92" s="217" t="s">
        <v>302</v>
      </c>
      <c r="H92" s="218">
        <v>445.5</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1299</v>
      </c>
    </row>
    <row r="93" s="2" customFormat="1" ht="66.75" customHeight="1">
      <c r="A93" s="39"/>
      <c r="B93" s="40"/>
      <c r="C93" s="214" t="s">
        <v>240</v>
      </c>
      <c r="D93" s="214" t="s">
        <v>209</v>
      </c>
      <c r="E93" s="215" t="s">
        <v>1233</v>
      </c>
      <c r="F93" s="216" t="s">
        <v>1234</v>
      </c>
      <c r="G93" s="217" t="s">
        <v>217</v>
      </c>
      <c r="H93" s="218">
        <v>50</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1300</v>
      </c>
    </row>
    <row r="94" s="2" customFormat="1" ht="24.15" customHeight="1">
      <c r="A94" s="39"/>
      <c r="B94" s="40"/>
      <c r="C94" s="214" t="s">
        <v>229</v>
      </c>
      <c r="D94" s="214" t="s">
        <v>209</v>
      </c>
      <c r="E94" s="215" t="s">
        <v>295</v>
      </c>
      <c r="F94" s="216" t="s">
        <v>296</v>
      </c>
      <c r="G94" s="217" t="s">
        <v>297</v>
      </c>
      <c r="H94" s="218">
        <v>11.170999999999999</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1301</v>
      </c>
    </row>
    <row r="95" s="13" customFormat="1">
      <c r="A95" s="13"/>
      <c r="B95" s="228"/>
      <c r="C95" s="229"/>
      <c r="D95" s="230" t="s">
        <v>219</v>
      </c>
      <c r="E95" s="231" t="s">
        <v>19</v>
      </c>
      <c r="F95" s="232" t="s">
        <v>1302</v>
      </c>
      <c r="G95" s="229"/>
      <c r="H95" s="233">
        <v>11.170999999999999</v>
      </c>
      <c r="I95" s="234"/>
      <c r="J95" s="229"/>
      <c r="K95" s="229"/>
      <c r="L95" s="235"/>
      <c r="M95" s="272"/>
      <c r="N95" s="273"/>
      <c r="O95" s="273"/>
      <c r="P95" s="273"/>
      <c r="Q95" s="273"/>
      <c r="R95" s="273"/>
      <c r="S95" s="273"/>
      <c r="T95" s="274"/>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6.96" customHeight="1">
      <c r="A96" s="39"/>
      <c r="B96" s="60"/>
      <c r="C96" s="61"/>
      <c r="D96" s="61"/>
      <c r="E96" s="61"/>
      <c r="F96" s="61"/>
      <c r="G96" s="61"/>
      <c r="H96" s="61"/>
      <c r="I96" s="61"/>
      <c r="J96" s="61"/>
      <c r="K96" s="61"/>
      <c r="L96" s="45"/>
      <c r="M96" s="39"/>
      <c r="O96" s="39"/>
      <c r="P96" s="39"/>
      <c r="Q96" s="39"/>
      <c r="R96" s="39"/>
      <c r="S96" s="39"/>
      <c r="T96" s="39"/>
      <c r="U96" s="39"/>
      <c r="V96" s="39"/>
      <c r="W96" s="39"/>
      <c r="X96" s="39"/>
      <c r="Y96" s="39"/>
      <c r="Z96" s="39"/>
      <c r="AA96" s="39"/>
      <c r="AB96" s="39"/>
      <c r="AC96" s="39"/>
      <c r="AD96" s="39"/>
      <c r="AE96" s="39"/>
    </row>
  </sheetData>
  <sheetProtection sheet="1" autoFilter="0" formatColumns="0" formatRows="0" objects="1" scenarios="1" spinCount="100000" saltValue="a4WJQdVD4kIu5WAYECNaJt7HyHdnKblhhEnTMjMMZ2bzfFxOBgwrSrb7tahA8AuLfylzCpeuIrAPRUbhj/AhhQ==" hashValue="ipvOlIhBBZjPEoPu2fTxjIsnZG0A53b86UoOnvox3Vv9LWPmO64+EpCP8tYw/9nBIdibMZ1bFvUse7OjbQu6pw==" algorithmName="SHA-512" password="CC35"/>
  <autoFilter ref="C84:K9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176</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2" customFormat="1" ht="12" customHeight="1">
      <c r="A8" s="39"/>
      <c r="B8" s="45"/>
      <c r="C8" s="39"/>
      <c r="D8" s="143" t="s">
        <v>181</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1303</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2. 11. 2021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ROUND(J79,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ROUND((SUM(BE79:BE110)),  2)</f>
        <v>0</v>
      </c>
      <c r="G33" s="39"/>
      <c r="H33" s="39"/>
      <c r="I33" s="158">
        <v>0.20999999999999999</v>
      </c>
      <c r="J33" s="157">
        <f>ROUND(((SUM(BE79:BE110))*I33),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ROUND((SUM(BF79:BF110)),  2)</f>
        <v>0</v>
      </c>
      <c r="G34" s="39"/>
      <c r="H34" s="39"/>
      <c r="I34" s="158">
        <v>0.14999999999999999</v>
      </c>
      <c r="J34" s="157">
        <f>ROUND(((SUM(BF79:BF110))*I34),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ROUND((SUM(BG79:BG110)),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ROUND((SUM(BH79:BH110)),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ROUND((SUM(BI79:BI110)),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185</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26.25" customHeight="1">
      <c r="A48" s="39"/>
      <c r="B48" s="40"/>
      <c r="C48" s="41"/>
      <c r="D48" s="41"/>
      <c r="E48" s="170" t="str">
        <f>E7</f>
        <v>Souvislá výměna kolejnic v obvodu Správy tratí Ústí nad Labem pro r. 2022</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181</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07 - Materiál dodávaný objednatelem - NEOCEŇOVAT</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2. 11. 2021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186</v>
      </c>
      <c r="D57" s="172"/>
      <c r="E57" s="172"/>
      <c r="F57" s="172"/>
      <c r="G57" s="172"/>
      <c r="H57" s="172"/>
      <c r="I57" s="172"/>
      <c r="J57" s="173" t="s">
        <v>187</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J79</f>
        <v>0</v>
      </c>
      <c r="K59" s="41"/>
      <c r="L59" s="145"/>
      <c r="S59" s="39"/>
      <c r="T59" s="39"/>
      <c r="U59" s="39"/>
      <c r="V59" s="39"/>
      <c r="W59" s="39"/>
      <c r="X59" s="39"/>
      <c r="Y59" s="39"/>
      <c r="Z59" s="39"/>
      <c r="AA59" s="39"/>
      <c r="AB59" s="39"/>
      <c r="AC59" s="39"/>
      <c r="AD59" s="39"/>
      <c r="AE59" s="39"/>
      <c r="AU59" s="18" t="s">
        <v>188</v>
      </c>
    </row>
    <row r="60" s="2" customFormat="1" ht="21.84"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6.96" customHeight="1">
      <c r="A61" s="39"/>
      <c r="B61" s="60"/>
      <c r="C61" s="61"/>
      <c r="D61" s="61"/>
      <c r="E61" s="61"/>
      <c r="F61" s="61"/>
      <c r="G61" s="61"/>
      <c r="H61" s="61"/>
      <c r="I61" s="61"/>
      <c r="J61" s="61"/>
      <c r="K61" s="61"/>
      <c r="L61" s="145"/>
      <c r="S61" s="39"/>
      <c r="T61" s="39"/>
      <c r="U61" s="39"/>
      <c r="V61" s="39"/>
      <c r="W61" s="39"/>
      <c r="X61" s="39"/>
      <c r="Y61" s="39"/>
      <c r="Z61" s="39"/>
      <c r="AA61" s="39"/>
      <c r="AB61" s="39"/>
      <c r="AC61" s="39"/>
      <c r="AD61" s="39"/>
      <c r="AE61" s="39"/>
    </row>
    <row r="65" s="2" customFormat="1" ht="6.96" customHeight="1">
      <c r="A65" s="39"/>
      <c r="B65" s="62"/>
      <c r="C65" s="63"/>
      <c r="D65" s="63"/>
      <c r="E65" s="63"/>
      <c r="F65" s="63"/>
      <c r="G65" s="63"/>
      <c r="H65" s="63"/>
      <c r="I65" s="63"/>
      <c r="J65" s="63"/>
      <c r="K65" s="63"/>
      <c r="L65" s="145"/>
      <c r="S65" s="39"/>
      <c r="T65" s="39"/>
      <c r="U65" s="39"/>
      <c r="V65" s="39"/>
      <c r="W65" s="39"/>
      <c r="X65" s="39"/>
      <c r="Y65" s="39"/>
      <c r="Z65" s="39"/>
      <c r="AA65" s="39"/>
      <c r="AB65" s="39"/>
      <c r="AC65" s="39"/>
      <c r="AD65" s="39"/>
      <c r="AE65" s="39"/>
    </row>
    <row r="66" s="2" customFormat="1" ht="24.96" customHeight="1">
      <c r="A66" s="39"/>
      <c r="B66" s="40"/>
      <c r="C66" s="24" t="s">
        <v>191</v>
      </c>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40"/>
      <c r="C67" s="41"/>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12" customHeight="1">
      <c r="A68" s="39"/>
      <c r="B68" s="40"/>
      <c r="C68" s="33" t="s">
        <v>16</v>
      </c>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26.25" customHeight="1">
      <c r="A69" s="39"/>
      <c r="B69" s="40"/>
      <c r="C69" s="41"/>
      <c r="D69" s="41"/>
      <c r="E69" s="170" t="str">
        <f>E7</f>
        <v>Souvislá výměna kolejnic v obvodu Správy tratí Ústí nad Labem pro r. 2022</v>
      </c>
      <c r="F69" s="33"/>
      <c r="G69" s="33"/>
      <c r="H69" s="33"/>
      <c r="I69" s="41"/>
      <c r="J69" s="41"/>
      <c r="K69" s="41"/>
      <c r="L69" s="145"/>
      <c r="S69" s="39"/>
      <c r="T69" s="39"/>
      <c r="U69" s="39"/>
      <c r="V69" s="39"/>
      <c r="W69" s="39"/>
      <c r="X69" s="39"/>
      <c r="Y69" s="39"/>
      <c r="Z69" s="39"/>
      <c r="AA69" s="39"/>
      <c r="AB69" s="39"/>
      <c r="AC69" s="39"/>
      <c r="AD69" s="39"/>
      <c r="AE69" s="39"/>
    </row>
    <row r="70" s="2" customFormat="1" ht="12" customHeight="1">
      <c r="A70" s="39"/>
      <c r="B70" s="40"/>
      <c r="C70" s="33" t="s">
        <v>181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6.5" customHeight="1">
      <c r="A71" s="39"/>
      <c r="B71" s="40"/>
      <c r="C71" s="41"/>
      <c r="D71" s="41"/>
      <c r="E71" s="70" t="str">
        <f>E9</f>
        <v>07 - Materiál dodávaný objednatelem - NEOCEŇOVAT</v>
      </c>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21</v>
      </c>
      <c r="D73" s="41"/>
      <c r="E73" s="41"/>
      <c r="F73" s="28" t="str">
        <f>F12</f>
        <v xml:space="preserve"> </v>
      </c>
      <c r="G73" s="41"/>
      <c r="H73" s="41"/>
      <c r="I73" s="33" t="s">
        <v>23</v>
      </c>
      <c r="J73" s="73" t="str">
        <f>IF(J12="","",J12)</f>
        <v>2. 11. 2021</v>
      </c>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5.15" customHeight="1">
      <c r="A75" s="39"/>
      <c r="B75" s="40"/>
      <c r="C75" s="33" t="s">
        <v>25</v>
      </c>
      <c r="D75" s="41"/>
      <c r="E75" s="41"/>
      <c r="F75" s="28" t="str">
        <f>E15</f>
        <v xml:space="preserve"> </v>
      </c>
      <c r="G75" s="41"/>
      <c r="H75" s="41"/>
      <c r="I75" s="33" t="s">
        <v>30</v>
      </c>
      <c r="J75" s="37" t="str">
        <f>E21</f>
        <v xml:space="preserve"> </v>
      </c>
      <c r="K75" s="41"/>
      <c r="L75" s="145"/>
      <c r="S75" s="39"/>
      <c r="T75" s="39"/>
      <c r="U75" s="39"/>
      <c r="V75" s="39"/>
      <c r="W75" s="39"/>
      <c r="X75" s="39"/>
      <c r="Y75" s="39"/>
      <c r="Z75" s="39"/>
      <c r="AA75" s="39"/>
      <c r="AB75" s="39"/>
      <c r="AC75" s="39"/>
      <c r="AD75" s="39"/>
      <c r="AE75" s="39"/>
    </row>
    <row r="76" s="2" customFormat="1" ht="15.15" customHeight="1">
      <c r="A76" s="39"/>
      <c r="B76" s="40"/>
      <c r="C76" s="33" t="s">
        <v>28</v>
      </c>
      <c r="D76" s="41"/>
      <c r="E76" s="41"/>
      <c r="F76" s="28" t="str">
        <f>IF(E18="","",E18)</f>
        <v>Vyplň údaj</v>
      </c>
      <c r="G76" s="41"/>
      <c r="H76" s="41"/>
      <c r="I76" s="33" t="s">
        <v>32</v>
      </c>
      <c r="J76" s="37" t="str">
        <f>E24</f>
        <v xml:space="preserve"> </v>
      </c>
      <c r="K76" s="41"/>
      <c r="L76" s="145"/>
      <c r="S76" s="39"/>
      <c r="T76" s="39"/>
      <c r="U76" s="39"/>
      <c r="V76" s="39"/>
      <c r="W76" s="39"/>
      <c r="X76" s="39"/>
      <c r="Y76" s="39"/>
      <c r="Z76" s="39"/>
      <c r="AA76" s="39"/>
      <c r="AB76" s="39"/>
      <c r="AC76" s="39"/>
      <c r="AD76" s="39"/>
      <c r="AE76" s="39"/>
    </row>
    <row r="77" s="2" customFormat="1" ht="10.32"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11" customFormat="1" ht="29.28" customHeight="1">
      <c r="A78" s="186"/>
      <c r="B78" s="187"/>
      <c r="C78" s="188" t="s">
        <v>192</v>
      </c>
      <c r="D78" s="189" t="s">
        <v>54</v>
      </c>
      <c r="E78" s="189" t="s">
        <v>50</v>
      </c>
      <c r="F78" s="189" t="s">
        <v>51</v>
      </c>
      <c r="G78" s="189" t="s">
        <v>193</v>
      </c>
      <c r="H78" s="189" t="s">
        <v>194</v>
      </c>
      <c r="I78" s="189" t="s">
        <v>195</v>
      </c>
      <c r="J78" s="190" t="s">
        <v>187</v>
      </c>
      <c r="K78" s="191" t="s">
        <v>196</v>
      </c>
      <c r="L78" s="192"/>
      <c r="M78" s="93" t="s">
        <v>19</v>
      </c>
      <c r="N78" s="94" t="s">
        <v>39</v>
      </c>
      <c r="O78" s="94" t="s">
        <v>197</v>
      </c>
      <c r="P78" s="94" t="s">
        <v>198</v>
      </c>
      <c r="Q78" s="94" t="s">
        <v>199</v>
      </c>
      <c r="R78" s="94" t="s">
        <v>200</v>
      </c>
      <c r="S78" s="94" t="s">
        <v>201</v>
      </c>
      <c r="T78" s="95" t="s">
        <v>202</v>
      </c>
      <c r="U78" s="186"/>
      <c r="V78" s="186"/>
      <c r="W78" s="186"/>
      <c r="X78" s="186"/>
      <c r="Y78" s="186"/>
      <c r="Z78" s="186"/>
      <c r="AA78" s="186"/>
      <c r="AB78" s="186"/>
      <c r="AC78" s="186"/>
      <c r="AD78" s="186"/>
      <c r="AE78" s="186"/>
    </row>
    <row r="79" s="2" customFormat="1" ht="22.8" customHeight="1">
      <c r="A79" s="39"/>
      <c r="B79" s="40"/>
      <c r="C79" s="100" t="s">
        <v>203</v>
      </c>
      <c r="D79" s="41"/>
      <c r="E79" s="41"/>
      <c r="F79" s="41"/>
      <c r="G79" s="41"/>
      <c r="H79" s="41"/>
      <c r="I79" s="41"/>
      <c r="J79" s="193">
        <f>BK79</f>
        <v>0</v>
      </c>
      <c r="K79" s="41"/>
      <c r="L79" s="45"/>
      <c r="M79" s="96"/>
      <c r="N79" s="194"/>
      <c r="O79" s="97"/>
      <c r="P79" s="195">
        <f>SUM(P80:P110)</f>
        <v>0</v>
      </c>
      <c r="Q79" s="97"/>
      <c r="R79" s="195">
        <f>SUM(R80:R110)</f>
        <v>632.6880000000001</v>
      </c>
      <c r="S79" s="97"/>
      <c r="T79" s="196">
        <f>SUM(T80:T110)</f>
        <v>0</v>
      </c>
      <c r="U79" s="39"/>
      <c r="V79" s="39"/>
      <c r="W79" s="39"/>
      <c r="X79" s="39"/>
      <c r="Y79" s="39"/>
      <c r="Z79" s="39"/>
      <c r="AA79" s="39"/>
      <c r="AB79" s="39"/>
      <c r="AC79" s="39"/>
      <c r="AD79" s="39"/>
      <c r="AE79" s="39"/>
      <c r="AT79" s="18" t="s">
        <v>68</v>
      </c>
      <c r="AU79" s="18" t="s">
        <v>188</v>
      </c>
      <c r="BK79" s="197">
        <f>SUM(BK80:BK110)</f>
        <v>0</v>
      </c>
    </row>
    <row r="80" s="2" customFormat="1" ht="21.75" customHeight="1">
      <c r="A80" s="39"/>
      <c r="B80" s="40"/>
      <c r="C80" s="240" t="s">
        <v>76</v>
      </c>
      <c r="D80" s="240" t="s">
        <v>226</v>
      </c>
      <c r="E80" s="241" t="s">
        <v>1304</v>
      </c>
      <c r="F80" s="242" t="s">
        <v>1305</v>
      </c>
      <c r="G80" s="243" t="s">
        <v>212</v>
      </c>
      <c r="H80" s="244">
        <v>76</v>
      </c>
      <c r="I80" s="245"/>
      <c r="J80" s="246">
        <f>ROUND(I80*H80,2)</f>
        <v>0</v>
      </c>
      <c r="K80" s="247"/>
      <c r="L80" s="248"/>
      <c r="M80" s="249" t="s">
        <v>19</v>
      </c>
      <c r="N80" s="250" t="s">
        <v>40</v>
      </c>
      <c r="O80" s="85"/>
      <c r="P80" s="224">
        <f>O80*H80</f>
        <v>0</v>
      </c>
      <c r="Q80" s="224">
        <v>7.2035999999999998</v>
      </c>
      <c r="R80" s="224">
        <f>Q80*H80</f>
        <v>547.47360000000003</v>
      </c>
      <c r="S80" s="224">
        <v>0</v>
      </c>
      <c r="T80" s="225">
        <f>S80*H80</f>
        <v>0</v>
      </c>
      <c r="U80" s="39"/>
      <c r="V80" s="39"/>
      <c r="W80" s="39"/>
      <c r="X80" s="39"/>
      <c r="Y80" s="39"/>
      <c r="Z80" s="39"/>
      <c r="AA80" s="39"/>
      <c r="AB80" s="39"/>
      <c r="AC80" s="39"/>
      <c r="AD80" s="39"/>
      <c r="AE80" s="39"/>
      <c r="AR80" s="226" t="s">
        <v>229</v>
      </c>
      <c r="AT80" s="226" t="s">
        <v>226</v>
      </c>
      <c r="AU80" s="226" t="s">
        <v>69</v>
      </c>
      <c r="AY80" s="18" t="s">
        <v>206</v>
      </c>
      <c r="BE80" s="227">
        <f>IF(N80="základní",J80,0)</f>
        <v>0</v>
      </c>
      <c r="BF80" s="227">
        <f>IF(N80="snížená",J80,0)</f>
        <v>0</v>
      </c>
      <c r="BG80" s="227">
        <f>IF(N80="zákl. přenesená",J80,0)</f>
        <v>0</v>
      </c>
      <c r="BH80" s="227">
        <f>IF(N80="sníž. přenesená",J80,0)</f>
        <v>0</v>
      </c>
      <c r="BI80" s="227">
        <f>IF(N80="nulová",J80,0)</f>
        <v>0</v>
      </c>
      <c r="BJ80" s="18" t="s">
        <v>76</v>
      </c>
      <c r="BK80" s="227">
        <f>ROUND(I80*H80,2)</f>
        <v>0</v>
      </c>
      <c r="BL80" s="18" t="s">
        <v>213</v>
      </c>
      <c r="BM80" s="226" t="s">
        <v>1306</v>
      </c>
    </row>
    <row r="81" s="13" customFormat="1">
      <c r="A81" s="13"/>
      <c r="B81" s="228"/>
      <c r="C81" s="229"/>
      <c r="D81" s="230" t="s">
        <v>219</v>
      </c>
      <c r="E81" s="231" t="s">
        <v>19</v>
      </c>
      <c r="F81" s="232" t="s">
        <v>1307</v>
      </c>
      <c r="G81" s="229"/>
      <c r="H81" s="233">
        <v>2</v>
      </c>
      <c r="I81" s="234"/>
      <c r="J81" s="229"/>
      <c r="K81" s="229"/>
      <c r="L81" s="235"/>
      <c r="M81" s="236"/>
      <c r="N81" s="237"/>
      <c r="O81" s="237"/>
      <c r="P81" s="237"/>
      <c r="Q81" s="237"/>
      <c r="R81" s="237"/>
      <c r="S81" s="237"/>
      <c r="T81" s="238"/>
      <c r="U81" s="13"/>
      <c r="V81" s="13"/>
      <c r="W81" s="13"/>
      <c r="X81" s="13"/>
      <c r="Y81" s="13"/>
      <c r="Z81" s="13"/>
      <c r="AA81" s="13"/>
      <c r="AB81" s="13"/>
      <c r="AC81" s="13"/>
      <c r="AD81" s="13"/>
      <c r="AE81" s="13"/>
      <c r="AT81" s="239" t="s">
        <v>219</v>
      </c>
      <c r="AU81" s="239" t="s">
        <v>69</v>
      </c>
      <c r="AV81" s="13" t="s">
        <v>78</v>
      </c>
      <c r="AW81" s="13" t="s">
        <v>31</v>
      </c>
      <c r="AX81" s="13" t="s">
        <v>69</v>
      </c>
      <c r="AY81" s="239" t="s">
        <v>206</v>
      </c>
    </row>
    <row r="82" s="13" customFormat="1">
      <c r="A82" s="13"/>
      <c r="B82" s="228"/>
      <c r="C82" s="229"/>
      <c r="D82" s="230" t="s">
        <v>219</v>
      </c>
      <c r="E82" s="231" t="s">
        <v>19</v>
      </c>
      <c r="F82" s="232" t="s">
        <v>1308</v>
      </c>
      <c r="G82" s="229"/>
      <c r="H82" s="233">
        <v>2</v>
      </c>
      <c r="I82" s="234"/>
      <c r="J82" s="229"/>
      <c r="K82" s="229"/>
      <c r="L82" s="235"/>
      <c r="M82" s="236"/>
      <c r="N82" s="237"/>
      <c r="O82" s="237"/>
      <c r="P82" s="237"/>
      <c r="Q82" s="237"/>
      <c r="R82" s="237"/>
      <c r="S82" s="237"/>
      <c r="T82" s="238"/>
      <c r="U82" s="13"/>
      <c r="V82" s="13"/>
      <c r="W82" s="13"/>
      <c r="X82" s="13"/>
      <c r="Y82" s="13"/>
      <c r="Z82" s="13"/>
      <c r="AA82" s="13"/>
      <c r="AB82" s="13"/>
      <c r="AC82" s="13"/>
      <c r="AD82" s="13"/>
      <c r="AE82" s="13"/>
      <c r="AT82" s="239" t="s">
        <v>219</v>
      </c>
      <c r="AU82" s="239" t="s">
        <v>69</v>
      </c>
      <c r="AV82" s="13" t="s">
        <v>78</v>
      </c>
      <c r="AW82" s="13" t="s">
        <v>31</v>
      </c>
      <c r="AX82" s="13" t="s">
        <v>69</v>
      </c>
      <c r="AY82" s="239" t="s">
        <v>206</v>
      </c>
    </row>
    <row r="83" s="13" customFormat="1">
      <c r="A83" s="13"/>
      <c r="B83" s="228"/>
      <c r="C83" s="229"/>
      <c r="D83" s="230" t="s">
        <v>219</v>
      </c>
      <c r="E83" s="231" t="s">
        <v>19</v>
      </c>
      <c r="F83" s="232" t="s">
        <v>1309</v>
      </c>
      <c r="G83" s="229"/>
      <c r="H83" s="233">
        <v>3</v>
      </c>
      <c r="I83" s="234"/>
      <c r="J83" s="229"/>
      <c r="K83" s="229"/>
      <c r="L83" s="235"/>
      <c r="M83" s="236"/>
      <c r="N83" s="237"/>
      <c r="O83" s="237"/>
      <c r="P83" s="237"/>
      <c r="Q83" s="237"/>
      <c r="R83" s="237"/>
      <c r="S83" s="237"/>
      <c r="T83" s="238"/>
      <c r="U83" s="13"/>
      <c r="V83" s="13"/>
      <c r="W83" s="13"/>
      <c r="X83" s="13"/>
      <c r="Y83" s="13"/>
      <c r="Z83" s="13"/>
      <c r="AA83" s="13"/>
      <c r="AB83" s="13"/>
      <c r="AC83" s="13"/>
      <c r="AD83" s="13"/>
      <c r="AE83" s="13"/>
      <c r="AT83" s="239" t="s">
        <v>219</v>
      </c>
      <c r="AU83" s="239" t="s">
        <v>69</v>
      </c>
      <c r="AV83" s="13" t="s">
        <v>78</v>
      </c>
      <c r="AW83" s="13" t="s">
        <v>31</v>
      </c>
      <c r="AX83" s="13" t="s">
        <v>69</v>
      </c>
      <c r="AY83" s="239" t="s">
        <v>206</v>
      </c>
    </row>
    <row r="84" s="13" customFormat="1">
      <c r="A84" s="13"/>
      <c r="B84" s="228"/>
      <c r="C84" s="229"/>
      <c r="D84" s="230" t="s">
        <v>219</v>
      </c>
      <c r="E84" s="231" t="s">
        <v>19</v>
      </c>
      <c r="F84" s="232" t="s">
        <v>1310</v>
      </c>
      <c r="G84" s="229"/>
      <c r="H84" s="233">
        <v>2</v>
      </c>
      <c r="I84" s="234"/>
      <c r="J84" s="229"/>
      <c r="K84" s="229"/>
      <c r="L84" s="235"/>
      <c r="M84" s="236"/>
      <c r="N84" s="237"/>
      <c r="O84" s="237"/>
      <c r="P84" s="237"/>
      <c r="Q84" s="237"/>
      <c r="R84" s="237"/>
      <c r="S84" s="237"/>
      <c r="T84" s="238"/>
      <c r="U84" s="13"/>
      <c r="V84" s="13"/>
      <c r="W84" s="13"/>
      <c r="X84" s="13"/>
      <c r="Y84" s="13"/>
      <c r="Z84" s="13"/>
      <c r="AA84" s="13"/>
      <c r="AB84" s="13"/>
      <c r="AC84" s="13"/>
      <c r="AD84" s="13"/>
      <c r="AE84" s="13"/>
      <c r="AT84" s="239" t="s">
        <v>219</v>
      </c>
      <c r="AU84" s="239" t="s">
        <v>69</v>
      </c>
      <c r="AV84" s="13" t="s">
        <v>78</v>
      </c>
      <c r="AW84" s="13" t="s">
        <v>31</v>
      </c>
      <c r="AX84" s="13" t="s">
        <v>69</v>
      </c>
      <c r="AY84" s="239" t="s">
        <v>206</v>
      </c>
    </row>
    <row r="85" s="13" customFormat="1">
      <c r="A85" s="13"/>
      <c r="B85" s="228"/>
      <c r="C85" s="229"/>
      <c r="D85" s="230" t="s">
        <v>219</v>
      </c>
      <c r="E85" s="231" t="s">
        <v>19</v>
      </c>
      <c r="F85" s="232" t="s">
        <v>1311</v>
      </c>
      <c r="G85" s="229"/>
      <c r="H85" s="233">
        <v>4</v>
      </c>
      <c r="I85" s="234"/>
      <c r="J85" s="229"/>
      <c r="K85" s="229"/>
      <c r="L85" s="235"/>
      <c r="M85" s="236"/>
      <c r="N85" s="237"/>
      <c r="O85" s="237"/>
      <c r="P85" s="237"/>
      <c r="Q85" s="237"/>
      <c r="R85" s="237"/>
      <c r="S85" s="237"/>
      <c r="T85" s="238"/>
      <c r="U85" s="13"/>
      <c r="V85" s="13"/>
      <c r="W85" s="13"/>
      <c r="X85" s="13"/>
      <c r="Y85" s="13"/>
      <c r="Z85" s="13"/>
      <c r="AA85" s="13"/>
      <c r="AB85" s="13"/>
      <c r="AC85" s="13"/>
      <c r="AD85" s="13"/>
      <c r="AE85" s="13"/>
      <c r="AT85" s="239" t="s">
        <v>219</v>
      </c>
      <c r="AU85" s="239" t="s">
        <v>69</v>
      </c>
      <c r="AV85" s="13" t="s">
        <v>78</v>
      </c>
      <c r="AW85" s="13" t="s">
        <v>31</v>
      </c>
      <c r="AX85" s="13" t="s">
        <v>69</v>
      </c>
      <c r="AY85" s="239" t="s">
        <v>206</v>
      </c>
    </row>
    <row r="86" s="13" customFormat="1">
      <c r="A86" s="13"/>
      <c r="B86" s="228"/>
      <c r="C86" s="229"/>
      <c r="D86" s="230" t="s">
        <v>219</v>
      </c>
      <c r="E86" s="231" t="s">
        <v>19</v>
      </c>
      <c r="F86" s="232" t="s">
        <v>1312</v>
      </c>
      <c r="G86" s="229"/>
      <c r="H86" s="233">
        <v>5</v>
      </c>
      <c r="I86" s="234"/>
      <c r="J86" s="229"/>
      <c r="K86" s="229"/>
      <c r="L86" s="235"/>
      <c r="M86" s="236"/>
      <c r="N86" s="237"/>
      <c r="O86" s="237"/>
      <c r="P86" s="237"/>
      <c r="Q86" s="237"/>
      <c r="R86" s="237"/>
      <c r="S86" s="237"/>
      <c r="T86" s="238"/>
      <c r="U86" s="13"/>
      <c r="V86" s="13"/>
      <c r="W86" s="13"/>
      <c r="X86" s="13"/>
      <c r="Y86" s="13"/>
      <c r="Z86" s="13"/>
      <c r="AA86" s="13"/>
      <c r="AB86" s="13"/>
      <c r="AC86" s="13"/>
      <c r="AD86" s="13"/>
      <c r="AE86" s="13"/>
      <c r="AT86" s="239" t="s">
        <v>219</v>
      </c>
      <c r="AU86" s="239" t="s">
        <v>69</v>
      </c>
      <c r="AV86" s="13" t="s">
        <v>78</v>
      </c>
      <c r="AW86" s="13" t="s">
        <v>31</v>
      </c>
      <c r="AX86" s="13" t="s">
        <v>69</v>
      </c>
      <c r="AY86" s="239" t="s">
        <v>206</v>
      </c>
    </row>
    <row r="87" s="13" customFormat="1">
      <c r="A87" s="13"/>
      <c r="B87" s="228"/>
      <c r="C87" s="229"/>
      <c r="D87" s="230" t="s">
        <v>219</v>
      </c>
      <c r="E87" s="231" t="s">
        <v>19</v>
      </c>
      <c r="F87" s="232" t="s">
        <v>1313</v>
      </c>
      <c r="G87" s="229"/>
      <c r="H87" s="233">
        <v>4</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1314</v>
      </c>
      <c r="G88" s="229"/>
      <c r="H88" s="233">
        <v>2</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3" customFormat="1">
      <c r="A89" s="13"/>
      <c r="B89" s="228"/>
      <c r="C89" s="229"/>
      <c r="D89" s="230" t="s">
        <v>219</v>
      </c>
      <c r="E89" s="231" t="s">
        <v>19</v>
      </c>
      <c r="F89" s="232" t="s">
        <v>1315</v>
      </c>
      <c r="G89" s="229"/>
      <c r="H89" s="233">
        <v>1</v>
      </c>
      <c r="I89" s="234"/>
      <c r="J89" s="229"/>
      <c r="K89" s="229"/>
      <c r="L89" s="235"/>
      <c r="M89" s="236"/>
      <c r="N89" s="237"/>
      <c r="O89" s="237"/>
      <c r="P89" s="237"/>
      <c r="Q89" s="237"/>
      <c r="R89" s="237"/>
      <c r="S89" s="237"/>
      <c r="T89" s="238"/>
      <c r="U89" s="13"/>
      <c r="V89" s="13"/>
      <c r="W89" s="13"/>
      <c r="X89" s="13"/>
      <c r="Y89" s="13"/>
      <c r="Z89" s="13"/>
      <c r="AA89" s="13"/>
      <c r="AB89" s="13"/>
      <c r="AC89" s="13"/>
      <c r="AD89" s="13"/>
      <c r="AE89" s="13"/>
      <c r="AT89" s="239" t="s">
        <v>219</v>
      </c>
      <c r="AU89" s="239" t="s">
        <v>69</v>
      </c>
      <c r="AV89" s="13" t="s">
        <v>78</v>
      </c>
      <c r="AW89" s="13" t="s">
        <v>31</v>
      </c>
      <c r="AX89" s="13" t="s">
        <v>69</v>
      </c>
      <c r="AY89" s="239" t="s">
        <v>206</v>
      </c>
    </row>
    <row r="90" s="13" customFormat="1">
      <c r="A90" s="13"/>
      <c r="B90" s="228"/>
      <c r="C90" s="229"/>
      <c r="D90" s="230" t="s">
        <v>219</v>
      </c>
      <c r="E90" s="231" t="s">
        <v>19</v>
      </c>
      <c r="F90" s="232" t="s">
        <v>1316</v>
      </c>
      <c r="G90" s="229"/>
      <c r="H90" s="233">
        <v>2</v>
      </c>
      <c r="I90" s="234"/>
      <c r="J90" s="229"/>
      <c r="K90" s="229"/>
      <c r="L90" s="235"/>
      <c r="M90" s="236"/>
      <c r="N90" s="237"/>
      <c r="O90" s="237"/>
      <c r="P90" s="237"/>
      <c r="Q90" s="237"/>
      <c r="R90" s="237"/>
      <c r="S90" s="237"/>
      <c r="T90" s="238"/>
      <c r="U90" s="13"/>
      <c r="V90" s="13"/>
      <c r="W90" s="13"/>
      <c r="X90" s="13"/>
      <c r="Y90" s="13"/>
      <c r="Z90" s="13"/>
      <c r="AA90" s="13"/>
      <c r="AB90" s="13"/>
      <c r="AC90" s="13"/>
      <c r="AD90" s="13"/>
      <c r="AE90" s="13"/>
      <c r="AT90" s="239" t="s">
        <v>219</v>
      </c>
      <c r="AU90" s="239" t="s">
        <v>69</v>
      </c>
      <c r="AV90" s="13" t="s">
        <v>78</v>
      </c>
      <c r="AW90" s="13" t="s">
        <v>31</v>
      </c>
      <c r="AX90" s="13" t="s">
        <v>69</v>
      </c>
      <c r="AY90" s="239" t="s">
        <v>206</v>
      </c>
    </row>
    <row r="91" s="13" customFormat="1">
      <c r="A91" s="13"/>
      <c r="B91" s="228"/>
      <c r="C91" s="229"/>
      <c r="D91" s="230" t="s">
        <v>219</v>
      </c>
      <c r="E91" s="231" t="s">
        <v>19</v>
      </c>
      <c r="F91" s="232" t="s">
        <v>1317</v>
      </c>
      <c r="G91" s="229"/>
      <c r="H91" s="233">
        <v>4</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3" customFormat="1">
      <c r="A92" s="13"/>
      <c r="B92" s="228"/>
      <c r="C92" s="229"/>
      <c r="D92" s="230" t="s">
        <v>219</v>
      </c>
      <c r="E92" s="231" t="s">
        <v>19</v>
      </c>
      <c r="F92" s="232" t="s">
        <v>1318</v>
      </c>
      <c r="G92" s="229"/>
      <c r="H92" s="233">
        <v>2</v>
      </c>
      <c r="I92" s="234"/>
      <c r="J92" s="229"/>
      <c r="K92" s="229"/>
      <c r="L92" s="235"/>
      <c r="M92" s="236"/>
      <c r="N92" s="237"/>
      <c r="O92" s="237"/>
      <c r="P92" s="237"/>
      <c r="Q92" s="237"/>
      <c r="R92" s="237"/>
      <c r="S92" s="237"/>
      <c r="T92" s="238"/>
      <c r="U92" s="13"/>
      <c r="V92" s="13"/>
      <c r="W92" s="13"/>
      <c r="X92" s="13"/>
      <c r="Y92" s="13"/>
      <c r="Z92" s="13"/>
      <c r="AA92" s="13"/>
      <c r="AB92" s="13"/>
      <c r="AC92" s="13"/>
      <c r="AD92" s="13"/>
      <c r="AE92" s="13"/>
      <c r="AT92" s="239" t="s">
        <v>219</v>
      </c>
      <c r="AU92" s="239" t="s">
        <v>69</v>
      </c>
      <c r="AV92" s="13" t="s">
        <v>78</v>
      </c>
      <c r="AW92" s="13" t="s">
        <v>31</v>
      </c>
      <c r="AX92" s="13" t="s">
        <v>69</v>
      </c>
      <c r="AY92" s="239" t="s">
        <v>206</v>
      </c>
    </row>
    <row r="93" s="13" customFormat="1">
      <c r="A93" s="13"/>
      <c r="B93" s="228"/>
      <c r="C93" s="229"/>
      <c r="D93" s="230" t="s">
        <v>219</v>
      </c>
      <c r="E93" s="231" t="s">
        <v>19</v>
      </c>
      <c r="F93" s="232" t="s">
        <v>1319</v>
      </c>
      <c r="G93" s="229"/>
      <c r="H93" s="233">
        <v>5</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219</v>
      </c>
      <c r="AU93" s="239" t="s">
        <v>69</v>
      </c>
      <c r="AV93" s="13" t="s">
        <v>78</v>
      </c>
      <c r="AW93" s="13" t="s">
        <v>31</v>
      </c>
      <c r="AX93" s="13" t="s">
        <v>69</v>
      </c>
      <c r="AY93" s="239" t="s">
        <v>206</v>
      </c>
    </row>
    <row r="94" s="13" customFormat="1">
      <c r="A94" s="13"/>
      <c r="B94" s="228"/>
      <c r="C94" s="229"/>
      <c r="D94" s="230" t="s">
        <v>219</v>
      </c>
      <c r="E94" s="231" t="s">
        <v>19</v>
      </c>
      <c r="F94" s="232" t="s">
        <v>1320</v>
      </c>
      <c r="G94" s="229"/>
      <c r="H94" s="233">
        <v>3</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69</v>
      </c>
      <c r="AV94" s="13" t="s">
        <v>78</v>
      </c>
      <c r="AW94" s="13" t="s">
        <v>31</v>
      </c>
      <c r="AX94" s="13" t="s">
        <v>69</v>
      </c>
      <c r="AY94" s="239" t="s">
        <v>206</v>
      </c>
    </row>
    <row r="95" s="13" customFormat="1">
      <c r="A95" s="13"/>
      <c r="B95" s="228"/>
      <c r="C95" s="229"/>
      <c r="D95" s="230" t="s">
        <v>219</v>
      </c>
      <c r="E95" s="231" t="s">
        <v>19</v>
      </c>
      <c r="F95" s="232" t="s">
        <v>1321</v>
      </c>
      <c r="G95" s="229"/>
      <c r="H95" s="233">
        <v>4</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69</v>
      </c>
      <c r="AY95" s="239" t="s">
        <v>206</v>
      </c>
    </row>
    <row r="96" s="13" customFormat="1">
      <c r="A96" s="13"/>
      <c r="B96" s="228"/>
      <c r="C96" s="229"/>
      <c r="D96" s="230" t="s">
        <v>219</v>
      </c>
      <c r="E96" s="231" t="s">
        <v>19</v>
      </c>
      <c r="F96" s="232" t="s">
        <v>1322</v>
      </c>
      <c r="G96" s="229"/>
      <c r="H96" s="233">
        <v>4</v>
      </c>
      <c r="I96" s="234"/>
      <c r="J96" s="229"/>
      <c r="K96" s="229"/>
      <c r="L96" s="235"/>
      <c r="M96" s="236"/>
      <c r="N96" s="237"/>
      <c r="O96" s="237"/>
      <c r="P96" s="237"/>
      <c r="Q96" s="237"/>
      <c r="R96" s="237"/>
      <c r="S96" s="237"/>
      <c r="T96" s="238"/>
      <c r="U96" s="13"/>
      <c r="V96" s="13"/>
      <c r="W96" s="13"/>
      <c r="X96" s="13"/>
      <c r="Y96" s="13"/>
      <c r="Z96" s="13"/>
      <c r="AA96" s="13"/>
      <c r="AB96" s="13"/>
      <c r="AC96" s="13"/>
      <c r="AD96" s="13"/>
      <c r="AE96" s="13"/>
      <c r="AT96" s="239" t="s">
        <v>219</v>
      </c>
      <c r="AU96" s="239" t="s">
        <v>69</v>
      </c>
      <c r="AV96" s="13" t="s">
        <v>78</v>
      </c>
      <c r="AW96" s="13" t="s">
        <v>31</v>
      </c>
      <c r="AX96" s="13" t="s">
        <v>69</v>
      </c>
      <c r="AY96" s="239" t="s">
        <v>206</v>
      </c>
    </row>
    <row r="97" s="13" customFormat="1">
      <c r="A97" s="13"/>
      <c r="B97" s="228"/>
      <c r="C97" s="229"/>
      <c r="D97" s="230" t="s">
        <v>219</v>
      </c>
      <c r="E97" s="231" t="s">
        <v>19</v>
      </c>
      <c r="F97" s="232" t="s">
        <v>1323</v>
      </c>
      <c r="G97" s="229"/>
      <c r="H97" s="233">
        <v>6</v>
      </c>
      <c r="I97" s="234"/>
      <c r="J97" s="229"/>
      <c r="K97" s="229"/>
      <c r="L97" s="235"/>
      <c r="M97" s="236"/>
      <c r="N97" s="237"/>
      <c r="O97" s="237"/>
      <c r="P97" s="237"/>
      <c r="Q97" s="237"/>
      <c r="R97" s="237"/>
      <c r="S97" s="237"/>
      <c r="T97" s="238"/>
      <c r="U97" s="13"/>
      <c r="V97" s="13"/>
      <c r="W97" s="13"/>
      <c r="X97" s="13"/>
      <c r="Y97" s="13"/>
      <c r="Z97" s="13"/>
      <c r="AA97" s="13"/>
      <c r="AB97" s="13"/>
      <c r="AC97" s="13"/>
      <c r="AD97" s="13"/>
      <c r="AE97" s="13"/>
      <c r="AT97" s="239" t="s">
        <v>219</v>
      </c>
      <c r="AU97" s="239" t="s">
        <v>69</v>
      </c>
      <c r="AV97" s="13" t="s">
        <v>78</v>
      </c>
      <c r="AW97" s="13" t="s">
        <v>31</v>
      </c>
      <c r="AX97" s="13" t="s">
        <v>69</v>
      </c>
      <c r="AY97" s="239" t="s">
        <v>206</v>
      </c>
    </row>
    <row r="98" s="13" customFormat="1">
      <c r="A98" s="13"/>
      <c r="B98" s="228"/>
      <c r="C98" s="229"/>
      <c r="D98" s="230" t="s">
        <v>219</v>
      </c>
      <c r="E98" s="231" t="s">
        <v>19</v>
      </c>
      <c r="F98" s="232" t="s">
        <v>1324</v>
      </c>
      <c r="G98" s="229"/>
      <c r="H98" s="233">
        <v>10</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69</v>
      </c>
      <c r="AY98" s="239" t="s">
        <v>206</v>
      </c>
    </row>
    <row r="99" s="13" customFormat="1">
      <c r="A99" s="13"/>
      <c r="B99" s="228"/>
      <c r="C99" s="229"/>
      <c r="D99" s="230" t="s">
        <v>219</v>
      </c>
      <c r="E99" s="231" t="s">
        <v>19</v>
      </c>
      <c r="F99" s="232" t="s">
        <v>1325</v>
      </c>
      <c r="G99" s="229"/>
      <c r="H99" s="233">
        <v>11</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69</v>
      </c>
      <c r="AV99" s="13" t="s">
        <v>78</v>
      </c>
      <c r="AW99" s="13" t="s">
        <v>31</v>
      </c>
      <c r="AX99" s="13" t="s">
        <v>69</v>
      </c>
      <c r="AY99" s="239" t="s">
        <v>206</v>
      </c>
    </row>
    <row r="100" s="15" customFormat="1">
      <c r="A100" s="15"/>
      <c r="B100" s="261"/>
      <c r="C100" s="262"/>
      <c r="D100" s="230" t="s">
        <v>219</v>
      </c>
      <c r="E100" s="263" t="s">
        <v>19</v>
      </c>
      <c r="F100" s="264" t="s">
        <v>312</v>
      </c>
      <c r="G100" s="262"/>
      <c r="H100" s="265">
        <v>76</v>
      </c>
      <c r="I100" s="266"/>
      <c r="J100" s="262"/>
      <c r="K100" s="262"/>
      <c r="L100" s="267"/>
      <c r="M100" s="268"/>
      <c r="N100" s="269"/>
      <c r="O100" s="269"/>
      <c r="P100" s="269"/>
      <c r="Q100" s="269"/>
      <c r="R100" s="269"/>
      <c r="S100" s="269"/>
      <c r="T100" s="270"/>
      <c r="U100" s="15"/>
      <c r="V100" s="15"/>
      <c r="W100" s="15"/>
      <c r="X100" s="15"/>
      <c r="Y100" s="15"/>
      <c r="Z100" s="15"/>
      <c r="AA100" s="15"/>
      <c r="AB100" s="15"/>
      <c r="AC100" s="15"/>
      <c r="AD100" s="15"/>
      <c r="AE100" s="15"/>
      <c r="AT100" s="271" t="s">
        <v>219</v>
      </c>
      <c r="AU100" s="271" t="s">
        <v>69</v>
      </c>
      <c r="AV100" s="15" t="s">
        <v>213</v>
      </c>
      <c r="AW100" s="15" t="s">
        <v>31</v>
      </c>
      <c r="AX100" s="15" t="s">
        <v>76</v>
      </c>
      <c r="AY100" s="271" t="s">
        <v>206</v>
      </c>
    </row>
    <row r="101" s="2" customFormat="1" ht="21.75" customHeight="1">
      <c r="A101" s="39"/>
      <c r="B101" s="40"/>
      <c r="C101" s="240" t="s">
        <v>78</v>
      </c>
      <c r="D101" s="240" t="s">
        <v>226</v>
      </c>
      <c r="E101" s="241" t="s">
        <v>1326</v>
      </c>
      <c r="F101" s="242" t="s">
        <v>1327</v>
      </c>
      <c r="G101" s="243" t="s">
        <v>212</v>
      </c>
      <c r="H101" s="244">
        <v>8</v>
      </c>
      <c r="I101" s="245"/>
      <c r="J101" s="246">
        <f>ROUND(I101*H101,2)</f>
        <v>0</v>
      </c>
      <c r="K101" s="247"/>
      <c r="L101" s="248"/>
      <c r="M101" s="249" t="s">
        <v>19</v>
      </c>
      <c r="N101" s="250" t="s">
        <v>40</v>
      </c>
      <c r="O101" s="85"/>
      <c r="P101" s="224">
        <f>O101*H101</f>
        <v>0</v>
      </c>
      <c r="Q101" s="224">
        <v>5.9268000000000001</v>
      </c>
      <c r="R101" s="224">
        <f>Q101*H101</f>
        <v>47.414400000000001</v>
      </c>
      <c r="S101" s="224">
        <v>0</v>
      </c>
      <c r="T101" s="225">
        <f>S101*H101</f>
        <v>0</v>
      </c>
      <c r="U101" s="39"/>
      <c r="V101" s="39"/>
      <c r="W101" s="39"/>
      <c r="X101" s="39"/>
      <c r="Y101" s="39"/>
      <c r="Z101" s="39"/>
      <c r="AA101" s="39"/>
      <c r="AB101" s="39"/>
      <c r="AC101" s="39"/>
      <c r="AD101" s="39"/>
      <c r="AE101" s="39"/>
      <c r="AR101" s="226" t="s">
        <v>229</v>
      </c>
      <c r="AT101" s="226" t="s">
        <v>226</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1328</v>
      </c>
    </row>
    <row r="102" s="13" customFormat="1">
      <c r="A102" s="13"/>
      <c r="B102" s="228"/>
      <c r="C102" s="229"/>
      <c r="D102" s="230" t="s">
        <v>219</v>
      </c>
      <c r="E102" s="231" t="s">
        <v>19</v>
      </c>
      <c r="F102" s="232" t="s">
        <v>1329</v>
      </c>
      <c r="G102" s="229"/>
      <c r="H102" s="233">
        <v>8</v>
      </c>
      <c r="I102" s="234"/>
      <c r="J102" s="229"/>
      <c r="K102" s="229"/>
      <c r="L102" s="235"/>
      <c r="M102" s="236"/>
      <c r="N102" s="237"/>
      <c r="O102" s="237"/>
      <c r="P102" s="237"/>
      <c r="Q102" s="237"/>
      <c r="R102" s="237"/>
      <c r="S102" s="237"/>
      <c r="T102" s="238"/>
      <c r="U102" s="13"/>
      <c r="V102" s="13"/>
      <c r="W102" s="13"/>
      <c r="X102" s="13"/>
      <c r="Y102" s="13"/>
      <c r="Z102" s="13"/>
      <c r="AA102" s="13"/>
      <c r="AB102" s="13"/>
      <c r="AC102" s="13"/>
      <c r="AD102" s="13"/>
      <c r="AE102" s="13"/>
      <c r="AT102" s="239" t="s">
        <v>219</v>
      </c>
      <c r="AU102" s="239" t="s">
        <v>69</v>
      </c>
      <c r="AV102" s="13" t="s">
        <v>78</v>
      </c>
      <c r="AW102" s="13" t="s">
        <v>31</v>
      </c>
      <c r="AX102" s="13" t="s">
        <v>76</v>
      </c>
      <c r="AY102" s="239" t="s">
        <v>206</v>
      </c>
    </row>
    <row r="103" s="2" customFormat="1" ht="21.75" customHeight="1">
      <c r="A103" s="39"/>
      <c r="B103" s="40"/>
      <c r="C103" s="240" t="s">
        <v>221</v>
      </c>
      <c r="D103" s="240" t="s">
        <v>226</v>
      </c>
      <c r="E103" s="241" t="s">
        <v>1330</v>
      </c>
      <c r="F103" s="242" t="s">
        <v>1331</v>
      </c>
      <c r="G103" s="243" t="s">
        <v>212</v>
      </c>
      <c r="H103" s="244">
        <v>3</v>
      </c>
      <c r="I103" s="245"/>
      <c r="J103" s="246">
        <f>ROUND(I103*H103,2)</f>
        <v>0</v>
      </c>
      <c r="K103" s="247"/>
      <c r="L103" s="248"/>
      <c r="M103" s="249" t="s">
        <v>19</v>
      </c>
      <c r="N103" s="250" t="s">
        <v>40</v>
      </c>
      <c r="O103" s="85"/>
      <c r="P103" s="224">
        <f>O103*H103</f>
        <v>0</v>
      </c>
      <c r="Q103" s="224">
        <v>7.7976000000000001</v>
      </c>
      <c r="R103" s="224">
        <f>Q103*H103</f>
        <v>23.392800000000001</v>
      </c>
      <c r="S103" s="224">
        <v>0</v>
      </c>
      <c r="T103" s="225">
        <f>S103*H103</f>
        <v>0</v>
      </c>
      <c r="U103" s="39"/>
      <c r="V103" s="39"/>
      <c r="W103" s="39"/>
      <c r="X103" s="39"/>
      <c r="Y103" s="39"/>
      <c r="Z103" s="39"/>
      <c r="AA103" s="39"/>
      <c r="AB103" s="39"/>
      <c r="AC103" s="39"/>
      <c r="AD103" s="39"/>
      <c r="AE103" s="39"/>
      <c r="AR103" s="226" t="s">
        <v>229</v>
      </c>
      <c r="AT103" s="226" t="s">
        <v>226</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1332</v>
      </c>
    </row>
    <row r="104" s="13" customFormat="1">
      <c r="A104" s="13"/>
      <c r="B104" s="228"/>
      <c r="C104" s="229"/>
      <c r="D104" s="230" t="s">
        <v>219</v>
      </c>
      <c r="E104" s="231" t="s">
        <v>19</v>
      </c>
      <c r="F104" s="232" t="s">
        <v>1333</v>
      </c>
      <c r="G104" s="229"/>
      <c r="H104" s="233">
        <v>2</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219</v>
      </c>
      <c r="AU104" s="239" t="s">
        <v>69</v>
      </c>
      <c r="AV104" s="13" t="s">
        <v>78</v>
      </c>
      <c r="AW104" s="13" t="s">
        <v>31</v>
      </c>
      <c r="AX104" s="13" t="s">
        <v>69</v>
      </c>
      <c r="AY104" s="239" t="s">
        <v>206</v>
      </c>
    </row>
    <row r="105" s="13" customFormat="1">
      <c r="A105" s="13"/>
      <c r="B105" s="228"/>
      <c r="C105" s="229"/>
      <c r="D105" s="230" t="s">
        <v>219</v>
      </c>
      <c r="E105" s="231" t="s">
        <v>19</v>
      </c>
      <c r="F105" s="232" t="s">
        <v>1334</v>
      </c>
      <c r="G105" s="229"/>
      <c r="H105" s="233">
        <v>1</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69</v>
      </c>
      <c r="AY105" s="239" t="s">
        <v>206</v>
      </c>
    </row>
    <row r="106" s="15" customFormat="1">
      <c r="A106" s="15"/>
      <c r="B106" s="261"/>
      <c r="C106" s="262"/>
      <c r="D106" s="230" t="s">
        <v>219</v>
      </c>
      <c r="E106" s="263" t="s">
        <v>19</v>
      </c>
      <c r="F106" s="264" t="s">
        <v>312</v>
      </c>
      <c r="G106" s="262"/>
      <c r="H106" s="265">
        <v>3</v>
      </c>
      <c r="I106" s="266"/>
      <c r="J106" s="262"/>
      <c r="K106" s="262"/>
      <c r="L106" s="267"/>
      <c r="M106" s="268"/>
      <c r="N106" s="269"/>
      <c r="O106" s="269"/>
      <c r="P106" s="269"/>
      <c r="Q106" s="269"/>
      <c r="R106" s="269"/>
      <c r="S106" s="269"/>
      <c r="T106" s="270"/>
      <c r="U106" s="15"/>
      <c r="V106" s="15"/>
      <c r="W106" s="15"/>
      <c r="X106" s="15"/>
      <c r="Y106" s="15"/>
      <c r="Z106" s="15"/>
      <c r="AA106" s="15"/>
      <c r="AB106" s="15"/>
      <c r="AC106" s="15"/>
      <c r="AD106" s="15"/>
      <c r="AE106" s="15"/>
      <c r="AT106" s="271" t="s">
        <v>219</v>
      </c>
      <c r="AU106" s="271" t="s">
        <v>69</v>
      </c>
      <c r="AV106" s="15" t="s">
        <v>213</v>
      </c>
      <c r="AW106" s="15" t="s">
        <v>31</v>
      </c>
      <c r="AX106" s="15" t="s">
        <v>76</v>
      </c>
      <c r="AY106" s="271" t="s">
        <v>206</v>
      </c>
    </row>
    <row r="107" s="2" customFormat="1" ht="16.5" customHeight="1">
      <c r="A107" s="39"/>
      <c r="B107" s="40"/>
      <c r="C107" s="240" t="s">
        <v>213</v>
      </c>
      <c r="D107" s="240" t="s">
        <v>226</v>
      </c>
      <c r="E107" s="241" t="s">
        <v>1335</v>
      </c>
      <c r="F107" s="242" t="s">
        <v>1336</v>
      </c>
      <c r="G107" s="243" t="s">
        <v>217</v>
      </c>
      <c r="H107" s="244">
        <v>120</v>
      </c>
      <c r="I107" s="245"/>
      <c r="J107" s="246">
        <f>ROUND(I107*H107,2)</f>
        <v>0</v>
      </c>
      <c r="K107" s="247"/>
      <c r="L107" s="248"/>
      <c r="M107" s="249" t="s">
        <v>19</v>
      </c>
      <c r="N107" s="250" t="s">
        <v>40</v>
      </c>
      <c r="O107" s="85"/>
      <c r="P107" s="224">
        <f>O107*H107</f>
        <v>0</v>
      </c>
      <c r="Q107" s="224">
        <v>0.06003</v>
      </c>
      <c r="R107" s="224">
        <f>Q107*H107</f>
        <v>7.2035999999999998</v>
      </c>
      <c r="S107" s="224">
        <v>0</v>
      </c>
      <c r="T107" s="225">
        <f>S107*H107</f>
        <v>0</v>
      </c>
      <c r="U107" s="39"/>
      <c r="V107" s="39"/>
      <c r="W107" s="39"/>
      <c r="X107" s="39"/>
      <c r="Y107" s="39"/>
      <c r="Z107" s="39"/>
      <c r="AA107" s="39"/>
      <c r="AB107" s="39"/>
      <c r="AC107" s="39"/>
      <c r="AD107" s="39"/>
      <c r="AE107" s="39"/>
      <c r="AR107" s="226" t="s">
        <v>229</v>
      </c>
      <c r="AT107" s="226" t="s">
        <v>226</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1337</v>
      </c>
    </row>
    <row r="108" s="13" customFormat="1">
      <c r="A108" s="13"/>
      <c r="B108" s="228"/>
      <c r="C108" s="229"/>
      <c r="D108" s="230" t="s">
        <v>219</v>
      </c>
      <c r="E108" s="231" t="s">
        <v>19</v>
      </c>
      <c r="F108" s="232" t="s">
        <v>1338</v>
      </c>
      <c r="G108" s="229"/>
      <c r="H108" s="233">
        <v>120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21.75" customHeight="1">
      <c r="A109" s="39"/>
      <c r="B109" s="40"/>
      <c r="C109" s="240" t="s">
        <v>207</v>
      </c>
      <c r="D109" s="240" t="s">
        <v>226</v>
      </c>
      <c r="E109" s="241" t="s">
        <v>1339</v>
      </c>
      <c r="F109" s="242" t="s">
        <v>1340</v>
      </c>
      <c r="G109" s="243" t="s">
        <v>212</v>
      </c>
      <c r="H109" s="244">
        <v>1</v>
      </c>
      <c r="I109" s="245"/>
      <c r="J109" s="246">
        <f>ROUND(I109*H109,2)</f>
        <v>0</v>
      </c>
      <c r="K109" s="247"/>
      <c r="L109" s="248"/>
      <c r="M109" s="249" t="s">
        <v>19</v>
      </c>
      <c r="N109" s="250" t="s">
        <v>40</v>
      </c>
      <c r="O109" s="85"/>
      <c r="P109" s="224">
        <f>O109*H109</f>
        <v>0</v>
      </c>
      <c r="Q109" s="224">
        <v>7.2035999999999998</v>
      </c>
      <c r="R109" s="224">
        <f>Q109*H109</f>
        <v>7.2035999999999998</v>
      </c>
      <c r="S109" s="224">
        <v>0</v>
      </c>
      <c r="T109" s="225">
        <f>S109*H109</f>
        <v>0</v>
      </c>
      <c r="U109" s="39"/>
      <c r="V109" s="39"/>
      <c r="W109" s="39"/>
      <c r="X109" s="39"/>
      <c r="Y109" s="39"/>
      <c r="Z109" s="39"/>
      <c r="AA109" s="39"/>
      <c r="AB109" s="39"/>
      <c r="AC109" s="39"/>
      <c r="AD109" s="39"/>
      <c r="AE109" s="39"/>
      <c r="AR109" s="226" t="s">
        <v>229</v>
      </c>
      <c r="AT109" s="226" t="s">
        <v>226</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1341</v>
      </c>
    </row>
    <row r="110" s="13" customFormat="1">
      <c r="A110" s="13"/>
      <c r="B110" s="228"/>
      <c r="C110" s="229"/>
      <c r="D110" s="230" t="s">
        <v>219</v>
      </c>
      <c r="E110" s="231" t="s">
        <v>19</v>
      </c>
      <c r="F110" s="232" t="s">
        <v>1342</v>
      </c>
      <c r="G110" s="229"/>
      <c r="H110" s="233">
        <v>1</v>
      </c>
      <c r="I110" s="234"/>
      <c r="J110" s="229"/>
      <c r="K110" s="229"/>
      <c r="L110" s="235"/>
      <c r="M110" s="272"/>
      <c r="N110" s="273"/>
      <c r="O110" s="273"/>
      <c r="P110" s="273"/>
      <c r="Q110" s="273"/>
      <c r="R110" s="273"/>
      <c r="S110" s="273"/>
      <c r="T110" s="274"/>
      <c r="U110" s="13"/>
      <c r="V110" s="13"/>
      <c r="W110" s="13"/>
      <c r="X110" s="13"/>
      <c r="Y110" s="13"/>
      <c r="Z110" s="13"/>
      <c r="AA110" s="13"/>
      <c r="AB110" s="13"/>
      <c r="AC110" s="13"/>
      <c r="AD110" s="13"/>
      <c r="AE110" s="13"/>
      <c r="AT110" s="239" t="s">
        <v>219</v>
      </c>
      <c r="AU110" s="239" t="s">
        <v>69</v>
      </c>
      <c r="AV110" s="13" t="s">
        <v>78</v>
      </c>
      <c r="AW110" s="13" t="s">
        <v>31</v>
      </c>
      <c r="AX110" s="13" t="s">
        <v>76</v>
      </c>
      <c r="AY110" s="239" t="s">
        <v>206</v>
      </c>
    </row>
    <row r="111" s="2" customFormat="1" ht="6.96" customHeight="1">
      <c r="A111" s="39"/>
      <c r="B111" s="60"/>
      <c r="C111" s="61"/>
      <c r="D111" s="61"/>
      <c r="E111" s="61"/>
      <c r="F111" s="61"/>
      <c r="G111" s="61"/>
      <c r="H111" s="61"/>
      <c r="I111" s="61"/>
      <c r="J111" s="61"/>
      <c r="K111" s="61"/>
      <c r="L111" s="45"/>
      <c r="M111" s="39"/>
      <c r="O111" s="39"/>
      <c r="P111" s="39"/>
      <c r="Q111" s="39"/>
      <c r="R111" s="39"/>
      <c r="S111" s="39"/>
      <c r="T111" s="39"/>
      <c r="U111" s="39"/>
      <c r="V111" s="39"/>
      <c r="W111" s="39"/>
      <c r="X111" s="39"/>
      <c r="Y111" s="39"/>
      <c r="Z111" s="39"/>
      <c r="AA111" s="39"/>
      <c r="AB111" s="39"/>
      <c r="AC111" s="39"/>
      <c r="AD111" s="39"/>
      <c r="AE111" s="39"/>
    </row>
  </sheetData>
  <sheetProtection sheet="1" autoFilter="0" formatColumns="0" formatRows="0" objects="1" scenarios="1" spinCount="100000" saltValue="rf0rBcndQfPI5q1m7W3dgXS6xCA4oi5Tx2F8jcaC+OA3nvJuBHV1ppNP0tE8JLEPkwiiOgytNVHgYM/nPlDbLw==" hashValue="MY4oJjhK66JI4rCy0lX6p7JB3vaIg+hXszmmVCZbNOJWWDmg/VY4r9mvChdW3iS9vTnbNDfwQrza8WP1eimdKw==" algorithmName="SHA-512" password="CC35"/>
  <autoFilter ref="C78:K110"/>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179</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2" customFormat="1" ht="12" customHeight="1">
      <c r="A8" s="39"/>
      <c r="B8" s="45"/>
      <c r="C8" s="39"/>
      <c r="D8" s="143" t="s">
        <v>181</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1343</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2. 11. 2021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tr">
        <f>IF('Rekapitulace stavby'!AN10="","",'Rekapitulace stavby'!AN10)</f>
        <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tr">
        <f>IF('Rekapitulace stavby'!E11="","",'Rekapitulace stavby'!E11)</f>
        <v xml:space="preserve"> </v>
      </c>
      <c r="F15" s="39"/>
      <c r="G15" s="39"/>
      <c r="H15" s="39"/>
      <c r="I15" s="143" t="s">
        <v>27</v>
      </c>
      <c r="J15" s="134" t="str">
        <f>IF('Rekapitulace stavby'!AN11="","",'Rekapitulace stavby'!AN11)</f>
        <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28</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27</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30</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27</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32</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27</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33</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35</v>
      </c>
      <c r="E30" s="39"/>
      <c r="F30" s="39"/>
      <c r="G30" s="39"/>
      <c r="H30" s="39"/>
      <c r="I30" s="39"/>
      <c r="J30" s="154">
        <f>ROUND(J79,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37</v>
      </c>
      <c r="G32" s="39"/>
      <c r="H32" s="39"/>
      <c r="I32" s="155" t="s">
        <v>36</v>
      </c>
      <c r="J32" s="155" t="s">
        <v>38</v>
      </c>
      <c r="K32" s="39"/>
      <c r="L32" s="145"/>
      <c r="S32" s="39"/>
      <c r="T32" s="39"/>
      <c r="U32" s="39"/>
      <c r="V32" s="39"/>
      <c r="W32" s="39"/>
      <c r="X32" s="39"/>
      <c r="Y32" s="39"/>
      <c r="Z32" s="39"/>
      <c r="AA32" s="39"/>
      <c r="AB32" s="39"/>
      <c r="AC32" s="39"/>
      <c r="AD32" s="39"/>
      <c r="AE32" s="39"/>
    </row>
    <row r="33" s="2" customFormat="1" ht="14.4" customHeight="1">
      <c r="A33" s="39"/>
      <c r="B33" s="45"/>
      <c r="C33" s="39"/>
      <c r="D33" s="156" t="s">
        <v>39</v>
      </c>
      <c r="E33" s="143" t="s">
        <v>40</v>
      </c>
      <c r="F33" s="157">
        <f>ROUND((SUM(BE79:BE87)),  2)</f>
        <v>0</v>
      </c>
      <c r="G33" s="39"/>
      <c r="H33" s="39"/>
      <c r="I33" s="158">
        <v>0.20999999999999999</v>
      </c>
      <c r="J33" s="157">
        <f>ROUND(((SUM(BE79:BE87))*I33),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41</v>
      </c>
      <c r="F34" s="157">
        <f>ROUND((SUM(BF79:BF87)),  2)</f>
        <v>0</v>
      </c>
      <c r="G34" s="39"/>
      <c r="H34" s="39"/>
      <c r="I34" s="158">
        <v>0.14999999999999999</v>
      </c>
      <c r="J34" s="157">
        <f>ROUND(((SUM(BF79:BF87))*I34),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42</v>
      </c>
      <c r="F35" s="157">
        <f>ROUND((SUM(BG79:BG87)),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43</v>
      </c>
      <c r="F36" s="157">
        <f>ROUND((SUM(BH79:BH87)),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ROUND((SUM(BI79:BI87)),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45</v>
      </c>
      <c r="E39" s="161"/>
      <c r="F39" s="161"/>
      <c r="G39" s="162" t="s">
        <v>46</v>
      </c>
      <c r="H39" s="163" t="s">
        <v>47</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185</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26.25" customHeight="1">
      <c r="A48" s="39"/>
      <c r="B48" s="40"/>
      <c r="C48" s="41"/>
      <c r="D48" s="41"/>
      <c r="E48" s="170" t="str">
        <f>E7</f>
        <v>Souvislá výměna kolejnic v obvodu Správy tratí Ústí nad Labem pro r. 2022</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181</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08 - VRN</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2. 11. 2021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33" t="s">
        <v>32</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186</v>
      </c>
      <c r="D57" s="172"/>
      <c r="E57" s="172"/>
      <c r="F57" s="172"/>
      <c r="G57" s="172"/>
      <c r="H57" s="172"/>
      <c r="I57" s="172"/>
      <c r="J57" s="173" t="s">
        <v>187</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67</v>
      </c>
      <c r="D59" s="41"/>
      <c r="E59" s="41"/>
      <c r="F59" s="41"/>
      <c r="G59" s="41"/>
      <c r="H59" s="41"/>
      <c r="I59" s="41"/>
      <c r="J59" s="103">
        <f>J79</f>
        <v>0</v>
      </c>
      <c r="K59" s="41"/>
      <c r="L59" s="145"/>
      <c r="S59" s="39"/>
      <c r="T59" s="39"/>
      <c r="U59" s="39"/>
      <c r="V59" s="39"/>
      <c r="W59" s="39"/>
      <c r="X59" s="39"/>
      <c r="Y59" s="39"/>
      <c r="Z59" s="39"/>
      <c r="AA59" s="39"/>
      <c r="AB59" s="39"/>
      <c r="AC59" s="39"/>
      <c r="AD59" s="39"/>
      <c r="AE59" s="39"/>
      <c r="AU59" s="18" t="s">
        <v>188</v>
      </c>
    </row>
    <row r="60" s="2" customFormat="1" ht="21.84"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6.96" customHeight="1">
      <c r="A61" s="39"/>
      <c r="B61" s="60"/>
      <c r="C61" s="61"/>
      <c r="D61" s="61"/>
      <c r="E61" s="61"/>
      <c r="F61" s="61"/>
      <c r="G61" s="61"/>
      <c r="H61" s="61"/>
      <c r="I61" s="61"/>
      <c r="J61" s="61"/>
      <c r="K61" s="61"/>
      <c r="L61" s="145"/>
      <c r="S61" s="39"/>
      <c r="T61" s="39"/>
      <c r="U61" s="39"/>
      <c r="V61" s="39"/>
      <c r="W61" s="39"/>
      <c r="X61" s="39"/>
      <c r="Y61" s="39"/>
      <c r="Z61" s="39"/>
      <c r="AA61" s="39"/>
      <c r="AB61" s="39"/>
      <c r="AC61" s="39"/>
      <c r="AD61" s="39"/>
      <c r="AE61" s="39"/>
    </row>
    <row r="65" s="2" customFormat="1" ht="6.96" customHeight="1">
      <c r="A65" s="39"/>
      <c r="B65" s="62"/>
      <c r="C65" s="63"/>
      <c r="D65" s="63"/>
      <c r="E65" s="63"/>
      <c r="F65" s="63"/>
      <c r="G65" s="63"/>
      <c r="H65" s="63"/>
      <c r="I65" s="63"/>
      <c r="J65" s="63"/>
      <c r="K65" s="63"/>
      <c r="L65" s="145"/>
      <c r="S65" s="39"/>
      <c r="T65" s="39"/>
      <c r="U65" s="39"/>
      <c r="V65" s="39"/>
      <c r="W65" s="39"/>
      <c r="X65" s="39"/>
      <c r="Y65" s="39"/>
      <c r="Z65" s="39"/>
      <c r="AA65" s="39"/>
      <c r="AB65" s="39"/>
      <c r="AC65" s="39"/>
      <c r="AD65" s="39"/>
      <c r="AE65" s="39"/>
    </row>
    <row r="66" s="2" customFormat="1" ht="24.96" customHeight="1">
      <c r="A66" s="39"/>
      <c r="B66" s="40"/>
      <c r="C66" s="24" t="s">
        <v>191</v>
      </c>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40"/>
      <c r="C67" s="41"/>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12" customHeight="1">
      <c r="A68" s="39"/>
      <c r="B68" s="40"/>
      <c r="C68" s="33" t="s">
        <v>16</v>
      </c>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26.25" customHeight="1">
      <c r="A69" s="39"/>
      <c r="B69" s="40"/>
      <c r="C69" s="41"/>
      <c r="D69" s="41"/>
      <c r="E69" s="170" t="str">
        <f>E7</f>
        <v>Souvislá výměna kolejnic v obvodu Správy tratí Ústí nad Labem pro r. 2022</v>
      </c>
      <c r="F69" s="33"/>
      <c r="G69" s="33"/>
      <c r="H69" s="33"/>
      <c r="I69" s="41"/>
      <c r="J69" s="41"/>
      <c r="K69" s="41"/>
      <c r="L69" s="145"/>
      <c r="S69" s="39"/>
      <c r="T69" s="39"/>
      <c r="U69" s="39"/>
      <c r="V69" s="39"/>
      <c r="W69" s="39"/>
      <c r="X69" s="39"/>
      <c r="Y69" s="39"/>
      <c r="Z69" s="39"/>
      <c r="AA69" s="39"/>
      <c r="AB69" s="39"/>
      <c r="AC69" s="39"/>
      <c r="AD69" s="39"/>
      <c r="AE69" s="39"/>
    </row>
    <row r="70" s="2" customFormat="1" ht="12" customHeight="1">
      <c r="A70" s="39"/>
      <c r="B70" s="40"/>
      <c r="C70" s="33" t="s">
        <v>181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6.5" customHeight="1">
      <c r="A71" s="39"/>
      <c r="B71" s="40"/>
      <c r="C71" s="41"/>
      <c r="D71" s="41"/>
      <c r="E71" s="70" t="str">
        <f>E9</f>
        <v>08 - VRN</v>
      </c>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21</v>
      </c>
      <c r="D73" s="41"/>
      <c r="E73" s="41"/>
      <c r="F73" s="28" t="str">
        <f>F12</f>
        <v xml:space="preserve"> </v>
      </c>
      <c r="G73" s="41"/>
      <c r="H73" s="41"/>
      <c r="I73" s="33" t="s">
        <v>23</v>
      </c>
      <c r="J73" s="73" t="str">
        <f>IF(J12="","",J12)</f>
        <v>2. 11. 2021</v>
      </c>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5.15" customHeight="1">
      <c r="A75" s="39"/>
      <c r="B75" s="40"/>
      <c r="C75" s="33" t="s">
        <v>25</v>
      </c>
      <c r="D75" s="41"/>
      <c r="E75" s="41"/>
      <c r="F75" s="28" t="str">
        <f>E15</f>
        <v xml:space="preserve"> </v>
      </c>
      <c r="G75" s="41"/>
      <c r="H75" s="41"/>
      <c r="I75" s="33" t="s">
        <v>30</v>
      </c>
      <c r="J75" s="37" t="str">
        <f>E21</f>
        <v xml:space="preserve"> </v>
      </c>
      <c r="K75" s="41"/>
      <c r="L75" s="145"/>
      <c r="S75" s="39"/>
      <c r="T75" s="39"/>
      <c r="U75" s="39"/>
      <c r="V75" s="39"/>
      <c r="W75" s="39"/>
      <c r="X75" s="39"/>
      <c r="Y75" s="39"/>
      <c r="Z75" s="39"/>
      <c r="AA75" s="39"/>
      <c r="AB75" s="39"/>
      <c r="AC75" s="39"/>
      <c r="AD75" s="39"/>
      <c r="AE75" s="39"/>
    </row>
    <row r="76" s="2" customFormat="1" ht="15.15" customHeight="1">
      <c r="A76" s="39"/>
      <c r="B76" s="40"/>
      <c r="C76" s="33" t="s">
        <v>28</v>
      </c>
      <c r="D76" s="41"/>
      <c r="E76" s="41"/>
      <c r="F76" s="28" t="str">
        <f>IF(E18="","",E18)</f>
        <v>Vyplň údaj</v>
      </c>
      <c r="G76" s="41"/>
      <c r="H76" s="41"/>
      <c r="I76" s="33" t="s">
        <v>32</v>
      </c>
      <c r="J76" s="37" t="str">
        <f>E24</f>
        <v xml:space="preserve"> </v>
      </c>
      <c r="K76" s="41"/>
      <c r="L76" s="145"/>
      <c r="S76" s="39"/>
      <c r="T76" s="39"/>
      <c r="U76" s="39"/>
      <c r="V76" s="39"/>
      <c r="W76" s="39"/>
      <c r="X76" s="39"/>
      <c r="Y76" s="39"/>
      <c r="Z76" s="39"/>
      <c r="AA76" s="39"/>
      <c r="AB76" s="39"/>
      <c r="AC76" s="39"/>
      <c r="AD76" s="39"/>
      <c r="AE76" s="39"/>
    </row>
    <row r="77" s="2" customFormat="1" ht="10.32"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11" customFormat="1" ht="29.28" customHeight="1">
      <c r="A78" s="186"/>
      <c r="B78" s="187"/>
      <c r="C78" s="188" t="s">
        <v>192</v>
      </c>
      <c r="D78" s="189" t="s">
        <v>54</v>
      </c>
      <c r="E78" s="189" t="s">
        <v>50</v>
      </c>
      <c r="F78" s="189" t="s">
        <v>51</v>
      </c>
      <c r="G78" s="189" t="s">
        <v>193</v>
      </c>
      <c r="H78" s="189" t="s">
        <v>194</v>
      </c>
      <c r="I78" s="189" t="s">
        <v>195</v>
      </c>
      <c r="J78" s="190" t="s">
        <v>187</v>
      </c>
      <c r="K78" s="191" t="s">
        <v>196</v>
      </c>
      <c r="L78" s="192"/>
      <c r="M78" s="93" t="s">
        <v>19</v>
      </c>
      <c r="N78" s="94" t="s">
        <v>39</v>
      </c>
      <c r="O78" s="94" t="s">
        <v>197</v>
      </c>
      <c r="P78" s="94" t="s">
        <v>198</v>
      </c>
      <c r="Q78" s="94" t="s">
        <v>199</v>
      </c>
      <c r="R78" s="94" t="s">
        <v>200</v>
      </c>
      <c r="S78" s="94" t="s">
        <v>201</v>
      </c>
      <c r="T78" s="95" t="s">
        <v>202</v>
      </c>
      <c r="U78" s="186"/>
      <c r="V78" s="186"/>
      <c r="W78" s="186"/>
      <c r="X78" s="186"/>
      <c r="Y78" s="186"/>
      <c r="Z78" s="186"/>
      <c r="AA78" s="186"/>
      <c r="AB78" s="186"/>
      <c r="AC78" s="186"/>
      <c r="AD78" s="186"/>
      <c r="AE78" s="186"/>
    </row>
    <row r="79" s="2" customFormat="1" ht="22.8" customHeight="1">
      <c r="A79" s="39"/>
      <c r="B79" s="40"/>
      <c r="C79" s="100" t="s">
        <v>203</v>
      </c>
      <c r="D79" s="41"/>
      <c r="E79" s="41"/>
      <c r="F79" s="41"/>
      <c r="G79" s="41"/>
      <c r="H79" s="41"/>
      <c r="I79" s="41"/>
      <c r="J79" s="193">
        <f>BK79</f>
        <v>0</v>
      </c>
      <c r="K79" s="41"/>
      <c r="L79" s="45"/>
      <c r="M79" s="96"/>
      <c r="N79" s="194"/>
      <c r="O79" s="97"/>
      <c r="P79" s="195">
        <f>SUM(P80:P87)</f>
        <v>0</v>
      </c>
      <c r="Q79" s="97"/>
      <c r="R79" s="195">
        <f>SUM(R80:R87)</f>
        <v>0</v>
      </c>
      <c r="S79" s="97"/>
      <c r="T79" s="196">
        <f>SUM(T80:T87)</f>
        <v>0</v>
      </c>
      <c r="U79" s="39"/>
      <c r="V79" s="39"/>
      <c r="W79" s="39"/>
      <c r="X79" s="39"/>
      <c r="Y79" s="39"/>
      <c r="Z79" s="39"/>
      <c r="AA79" s="39"/>
      <c r="AB79" s="39"/>
      <c r="AC79" s="39"/>
      <c r="AD79" s="39"/>
      <c r="AE79" s="39"/>
      <c r="AT79" s="18" t="s">
        <v>68</v>
      </c>
      <c r="AU79" s="18" t="s">
        <v>188</v>
      </c>
      <c r="BK79" s="197">
        <f>SUM(BK80:BK87)</f>
        <v>0</v>
      </c>
    </row>
    <row r="80" s="2" customFormat="1" ht="21.75" customHeight="1">
      <c r="A80" s="39"/>
      <c r="B80" s="40"/>
      <c r="C80" s="214" t="s">
        <v>76</v>
      </c>
      <c r="D80" s="214" t="s">
        <v>209</v>
      </c>
      <c r="E80" s="215" t="s">
        <v>1344</v>
      </c>
      <c r="F80" s="216" t="s">
        <v>1345</v>
      </c>
      <c r="G80" s="217" t="s">
        <v>1346</v>
      </c>
      <c r="H80" s="218">
        <v>1</v>
      </c>
      <c r="I80" s="219"/>
      <c r="J80" s="220">
        <f>ROUND(I80*H80,2)</f>
        <v>0</v>
      </c>
      <c r="K80" s="221"/>
      <c r="L80" s="45"/>
      <c r="M80" s="222" t="s">
        <v>19</v>
      </c>
      <c r="N80" s="223" t="s">
        <v>40</v>
      </c>
      <c r="O80" s="85"/>
      <c r="P80" s="224">
        <f>O80*H80</f>
        <v>0</v>
      </c>
      <c r="Q80" s="224">
        <v>0</v>
      </c>
      <c r="R80" s="224">
        <f>Q80*H80</f>
        <v>0</v>
      </c>
      <c r="S80" s="224">
        <v>0</v>
      </c>
      <c r="T80" s="225">
        <f>S80*H80</f>
        <v>0</v>
      </c>
      <c r="U80" s="39"/>
      <c r="V80" s="39"/>
      <c r="W80" s="39"/>
      <c r="X80" s="39"/>
      <c r="Y80" s="39"/>
      <c r="Z80" s="39"/>
      <c r="AA80" s="39"/>
      <c r="AB80" s="39"/>
      <c r="AC80" s="39"/>
      <c r="AD80" s="39"/>
      <c r="AE80" s="39"/>
      <c r="AR80" s="226" t="s">
        <v>213</v>
      </c>
      <c r="AT80" s="226" t="s">
        <v>209</v>
      </c>
      <c r="AU80" s="226" t="s">
        <v>69</v>
      </c>
      <c r="AY80" s="18" t="s">
        <v>206</v>
      </c>
      <c r="BE80" s="227">
        <f>IF(N80="základní",J80,0)</f>
        <v>0</v>
      </c>
      <c r="BF80" s="227">
        <f>IF(N80="snížená",J80,0)</f>
        <v>0</v>
      </c>
      <c r="BG80" s="227">
        <f>IF(N80="zákl. přenesená",J80,0)</f>
        <v>0</v>
      </c>
      <c r="BH80" s="227">
        <f>IF(N80="sníž. přenesená",J80,0)</f>
        <v>0</v>
      </c>
      <c r="BI80" s="227">
        <f>IF(N80="nulová",J80,0)</f>
        <v>0</v>
      </c>
      <c r="BJ80" s="18" t="s">
        <v>76</v>
      </c>
      <c r="BK80" s="227">
        <f>ROUND(I80*H80,2)</f>
        <v>0</v>
      </c>
      <c r="BL80" s="18" t="s">
        <v>213</v>
      </c>
      <c r="BM80" s="226" t="s">
        <v>1347</v>
      </c>
    </row>
    <row r="81" s="2" customFormat="1" ht="76.35" customHeight="1">
      <c r="A81" s="39"/>
      <c r="B81" s="40"/>
      <c r="C81" s="214" t="s">
        <v>78</v>
      </c>
      <c r="D81" s="214" t="s">
        <v>209</v>
      </c>
      <c r="E81" s="215" t="s">
        <v>1348</v>
      </c>
      <c r="F81" s="216" t="s">
        <v>1349</v>
      </c>
      <c r="G81" s="217" t="s">
        <v>297</v>
      </c>
      <c r="H81" s="218">
        <v>4.5499999999999998</v>
      </c>
      <c r="I81" s="219"/>
      <c r="J81" s="220">
        <f>ROUND(I81*H81,2)</f>
        <v>0</v>
      </c>
      <c r="K81" s="221"/>
      <c r="L81" s="45"/>
      <c r="M81" s="222" t="s">
        <v>19</v>
      </c>
      <c r="N81" s="223" t="s">
        <v>40</v>
      </c>
      <c r="O81" s="85"/>
      <c r="P81" s="224">
        <f>O81*H81</f>
        <v>0</v>
      </c>
      <c r="Q81" s="224">
        <v>0</v>
      </c>
      <c r="R81" s="224">
        <f>Q81*H81</f>
        <v>0</v>
      </c>
      <c r="S81" s="224">
        <v>0</v>
      </c>
      <c r="T81" s="225">
        <f>S81*H81</f>
        <v>0</v>
      </c>
      <c r="U81" s="39"/>
      <c r="V81" s="39"/>
      <c r="W81" s="39"/>
      <c r="X81" s="39"/>
      <c r="Y81" s="39"/>
      <c r="Z81" s="39"/>
      <c r="AA81" s="39"/>
      <c r="AB81" s="39"/>
      <c r="AC81" s="39"/>
      <c r="AD81" s="39"/>
      <c r="AE81" s="39"/>
      <c r="AR81" s="226" t="s">
        <v>213</v>
      </c>
      <c r="AT81" s="226" t="s">
        <v>209</v>
      </c>
      <c r="AU81" s="226" t="s">
        <v>69</v>
      </c>
      <c r="AY81" s="18" t="s">
        <v>206</v>
      </c>
      <c r="BE81" s="227">
        <f>IF(N81="základní",J81,0)</f>
        <v>0</v>
      </c>
      <c r="BF81" s="227">
        <f>IF(N81="snížená",J81,0)</f>
        <v>0</v>
      </c>
      <c r="BG81" s="227">
        <f>IF(N81="zákl. přenesená",J81,0)</f>
        <v>0</v>
      </c>
      <c r="BH81" s="227">
        <f>IF(N81="sníž. přenesená",J81,0)</f>
        <v>0</v>
      </c>
      <c r="BI81" s="227">
        <f>IF(N81="nulová",J81,0)</f>
        <v>0</v>
      </c>
      <c r="BJ81" s="18" t="s">
        <v>76</v>
      </c>
      <c r="BK81" s="227">
        <f>ROUND(I81*H81,2)</f>
        <v>0</v>
      </c>
      <c r="BL81" s="18" t="s">
        <v>213</v>
      </c>
      <c r="BM81" s="226" t="s">
        <v>1350</v>
      </c>
    </row>
    <row r="82" s="13" customFormat="1">
      <c r="A82" s="13"/>
      <c r="B82" s="228"/>
      <c r="C82" s="229"/>
      <c r="D82" s="230" t="s">
        <v>219</v>
      </c>
      <c r="E82" s="231" t="s">
        <v>19</v>
      </c>
      <c r="F82" s="232" t="s">
        <v>1351</v>
      </c>
      <c r="G82" s="229"/>
      <c r="H82" s="233">
        <v>1.1000000000000001</v>
      </c>
      <c r="I82" s="234"/>
      <c r="J82" s="229"/>
      <c r="K82" s="229"/>
      <c r="L82" s="235"/>
      <c r="M82" s="236"/>
      <c r="N82" s="237"/>
      <c r="O82" s="237"/>
      <c r="P82" s="237"/>
      <c r="Q82" s="237"/>
      <c r="R82" s="237"/>
      <c r="S82" s="237"/>
      <c r="T82" s="238"/>
      <c r="U82" s="13"/>
      <c r="V82" s="13"/>
      <c r="W82" s="13"/>
      <c r="X82" s="13"/>
      <c r="Y82" s="13"/>
      <c r="Z82" s="13"/>
      <c r="AA82" s="13"/>
      <c r="AB82" s="13"/>
      <c r="AC82" s="13"/>
      <c r="AD82" s="13"/>
      <c r="AE82" s="13"/>
      <c r="AT82" s="239" t="s">
        <v>219</v>
      </c>
      <c r="AU82" s="239" t="s">
        <v>69</v>
      </c>
      <c r="AV82" s="13" t="s">
        <v>78</v>
      </c>
      <c r="AW82" s="13" t="s">
        <v>31</v>
      </c>
      <c r="AX82" s="13" t="s">
        <v>69</v>
      </c>
      <c r="AY82" s="239" t="s">
        <v>206</v>
      </c>
    </row>
    <row r="83" s="13" customFormat="1">
      <c r="A83" s="13"/>
      <c r="B83" s="228"/>
      <c r="C83" s="229"/>
      <c r="D83" s="230" t="s">
        <v>219</v>
      </c>
      <c r="E83" s="231" t="s">
        <v>19</v>
      </c>
      <c r="F83" s="232" t="s">
        <v>1352</v>
      </c>
      <c r="G83" s="229"/>
      <c r="H83" s="233">
        <v>1.8</v>
      </c>
      <c r="I83" s="234"/>
      <c r="J83" s="229"/>
      <c r="K83" s="229"/>
      <c r="L83" s="235"/>
      <c r="M83" s="236"/>
      <c r="N83" s="237"/>
      <c r="O83" s="237"/>
      <c r="P83" s="237"/>
      <c r="Q83" s="237"/>
      <c r="R83" s="237"/>
      <c r="S83" s="237"/>
      <c r="T83" s="238"/>
      <c r="U83" s="13"/>
      <c r="V83" s="13"/>
      <c r="W83" s="13"/>
      <c r="X83" s="13"/>
      <c r="Y83" s="13"/>
      <c r="Z83" s="13"/>
      <c r="AA83" s="13"/>
      <c r="AB83" s="13"/>
      <c r="AC83" s="13"/>
      <c r="AD83" s="13"/>
      <c r="AE83" s="13"/>
      <c r="AT83" s="239" t="s">
        <v>219</v>
      </c>
      <c r="AU83" s="239" t="s">
        <v>69</v>
      </c>
      <c r="AV83" s="13" t="s">
        <v>78</v>
      </c>
      <c r="AW83" s="13" t="s">
        <v>31</v>
      </c>
      <c r="AX83" s="13" t="s">
        <v>69</v>
      </c>
      <c r="AY83" s="239" t="s">
        <v>206</v>
      </c>
    </row>
    <row r="84" s="13" customFormat="1">
      <c r="A84" s="13"/>
      <c r="B84" s="228"/>
      <c r="C84" s="229"/>
      <c r="D84" s="230" t="s">
        <v>219</v>
      </c>
      <c r="E84" s="231" t="s">
        <v>19</v>
      </c>
      <c r="F84" s="232" t="s">
        <v>1353</v>
      </c>
      <c r="G84" s="229"/>
      <c r="H84" s="233">
        <v>1.6499999999999999</v>
      </c>
      <c r="I84" s="234"/>
      <c r="J84" s="229"/>
      <c r="K84" s="229"/>
      <c r="L84" s="235"/>
      <c r="M84" s="236"/>
      <c r="N84" s="237"/>
      <c r="O84" s="237"/>
      <c r="P84" s="237"/>
      <c r="Q84" s="237"/>
      <c r="R84" s="237"/>
      <c r="S84" s="237"/>
      <c r="T84" s="238"/>
      <c r="U84" s="13"/>
      <c r="V84" s="13"/>
      <c r="W84" s="13"/>
      <c r="X84" s="13"/>
      <c r="Y84" s="13"/>
      <c r="Z84" s="13"/>
      <c r="AA84" s="13"/>
      <c r="AB84" s="13"/>
      <c r="AC84" s="13"/>
      <c r="AD84" s="13"/>
      <c r="AE84" s="13"/>
      <c r="AT84" s="239" t="s">
        <v>219</v>
      </c>
      <c r="AU84" s="239" t="s">
        <v>69</v>
      </c>
      <c r="AV84" s="13" t="s">
        <v>78</v>
      </c>
      <c r="AW84" s="13" t="s">
        <v>31</v>
      </c>
      <c r="AX84" s="13" t="s">
        <v>69</v>
      </c>
      <c r="AY84" s="239" t="s">
        <v>206</v>
      </c>
    </row>
    <row r="85" s="15" customFormat="1">
      <c r="A85" s="15"/>
      <c r="B85" s="261"/>
      <c r="C85" s="262"/>
      <c r="D85" s="230" t="s">
        <v>219</v>
      </c>
      <c r="E85" s="263" t="s">
        <v>19</v>
      </c>
      <c r="F85" s="264" t="s">
        <v>312</v>
      </c>
      <c r="G85" s="262"/>
      <c r="H85" s="265">
        <v>4.5499999999999998</v>
      </c>
      <c r="I85" s="266"/>
      <c r="J85" s="262"/>
      <c r="K85" s="262"/>
      <c r="L85" s="267"/>
      <c r="M85" s="268"/>
      <c r="N85" s="269"/>
      <c r="O85" s="269"/>
      <c r="P85" s="269"/>
      <c r="Q85" s="269"/>
      <c r="R85" s="269"/>
      <c r="S85" s="269"/>
      <c r="T85" s="270"/>
      <c r="U85" s="15"/>
      <c r="V85" s="15"/>
      <c r="W85" s="15"/>
      <c r="X85" s="15"/>
      <c r="Y85" s="15"/>
      <c r="Z85" s="15"/>
      <c r="AA85" s="15"/>
      <c r="AB85" s="15"/>
      <c r="AC85" s="15"/>
      <c r="AD85" s="15"/>
      <c r="AE85" s="15"/>
      <c r="AT85" s="271" t="s">
        <v>219</v>
      </c>
      <c r="AU85" s="271" t="s">
        <v>69</v>
      </c>
      <c r="AV85" s="15" t="s">
        <v>213</v>
      </c>
      <c r="AW85" s="15" t="s">
        <v>31</v>
      </c>
      <c r="AX85" s="15" t="s">
        <v>76</v>
      </c>
      <c r="AY85" s="271" t="s">
        <v>206</v>
      </c>
    </row>
    <row r="86" s="2" customFormat="1" ht="90" customHeight="1">
      <c r="A86" s="39"/>
      <c r="B86" s="40"/>
      <c r="C86" s="214" t="s">
        <v>221</v>
      </c>
      <c r="D86" s="214" t="s">
        <v>209</v>
      </c>
      <c r="E86" s="215" t="s">
        <v>1354</v>
      </c>
      <c r="F86" s="216" t="s">
        <v>1355</v>
      </c>
      <c r="G86" s="217" t="s">
        <v>1346</v>
      </c>
      <c r="H86" s="218">
        <v>1</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1356</v>
      </c>
    </row>
    <row r="87" s="2" customFormat="1" ht="66.75" customHeight="1">
      <c r="A87" s="39"/>
      <c r="B87" s="40"/>
      <c r="C87" s="214" t="s">
        <v>213</v>
      </c>
      <c r="D87" s="214" t="s">
        <v>209</v>
      </c>
      <c r="E87" s="215" t="s">
        <v>1357</v>
      </c>
      <c r="F87" s="216" t="s">
        <v>1358</v>
      </c>
      <c r="G87" s="217" t="s">
        <v>1359</v>
      </c>
      <c r="H87" s="283"/>
      <c r="I87" s="219"/>
      <c r="J87" s="220">
        <f>ROUND(I87*H87,2)</f>
        <v>0</v>
      </c>
      <c r="K87" s="221"/>
      <c r="L87" s="45"/>
      <c r="M87" s="275" t="s">
        <v>19</v>
      </c>
      <c r="N87" s="276" t="s">
        <v>40</v>
      </c>
      <c r="O87" s="277"/>
      <c r="P87" s="278">
        <f>O87*H87</f>
        <v>0</v>
      </c>
      <c r="Q87" s="278">
        <v>0</v>
      </c>
      <c r="R87" s="278">
        <f>Q87*H87</f>
        <v>0</v>
      </c>
      <c r="S87" s="278">
        <v>0</v>
      </c>
      <c r="T87" s="279">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1360</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NZ8Yr6JA8elCx/KN8/HdM/NcM4vZbcePCKhpzHF5o83HbCvWknBcAjWUM3p0PHvsUB2d2Nuc4vn/u6UasNSXbQ==" hashValue="WkADchuceaLD90Skv39pfZExUKY1Z33ZLjSl7AiT0gZ+er5My40bb5b0/bL5cTerfss7fR2cMf+JkIlYhMEy1A==" algorithmName="SHA-512" password="CC35"/>
  <autoFilter ref="C78:K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350</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ROUND((SUM(BE85:BE129)),  2)</f>
        <v>0</v>
      </c>
      <c r="G35" s="39"/>
      <c r="H35" s="39"/>
      <c r="I35" s="158">
        <v>0.20999999999999999</v>
      </c>
      <c r="J35" s="157">
        <f>ROUND(((SUM(BE85:BE129))*I35),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ROUND((SUM(BF85:BF129)),  2)</f>
        <v>0</v>
      </c>
      <c r="G36" s="39"/>
      <c r="H36" s="39"/>
      <c r="I36" s="158">
        <v>0.14999999999999999</v>
      </c>
      <c r="J36" s="157">
        <f>ROUND(((SUM(BF85:BF129))*I36),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ROUND((SUM(BG85:BG129)),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ROUND((SUM(BH85:BH129)),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ROUND((SUM(BI85:BI129)),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01.02 - SO 01.02 - km 386,550 – 386,773</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01.02 - SO 01.02 - km 386,550 – 386,773</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SUM(P86:P129)</f>
        <v>0</v>
      </c>
      <c r="Q85" s="97"/>
      <c r="R85" s="195">
        <f>SUM(R86:R129)</f>
        <v>0.27678000000000003</v>
      </c>
      <c r="S85" s="97"/>
      <c r="T85" s="196">
        <f>SUM(T86:T129)</f>
        <v>0</v>
      </c>
      <c r="U85" s="39"/>
      <c r="V85" s="39"/>
      <c r="W85" s="39"/>
      <c r="X85" s="39"/>
      <c r="Y85" s="39"/>
      <c r="Z85" s="39"/>
      <c r="AA85" s="39"/>
      <c r="AB85" s="39"/>
      <c r="AC85" s="39"/>
      <c r="AD85" s="39"/>
      <c r="AE85" s="39"/>
      <c r="AT85" s="18" t="s">
        <v>68</v>
      </c>
      <c r="AU85" s="18" t="s">
        <v>188</v>
      </c>
      <c r="BK85" s="197">
        <f>SUM(BK86:BK129)</f>
        <v>0</v>
      </c>
    </row>
    <row r="86" s="2" customFormat="1" ht="49.05" customHeight="1">
      <c r="A86" s="39"/>
      <c r="B86" s="40"/>
      <c r="C86" s="214" t="s">
        <v>76</v>
      </c>
      <c r="D86" s="214" t="s">
        <v>209</v>
      </c>
      <c r="E86" s="215" t="s">
        <v>210</v>
      </c>
      <c r="F86" s="216" t="s">
        <v>211</v>
      </c>
      <c r="G86" s="217" t="s">
        <v>212</v>
      </c>
      <c r="H86" s="218">
        <v>12</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351</v>
      </c>
    </row>
    <row r="87" s="2" customFormat="1" ht="114.9" customHeight="1">
      <c r="A87" s="39"/>
      <c r="B87" s="40"/>
      <c r="C87" s="214" t="s">
        <v>78</v>
      </c>
      <c r="D87" s="214" t="s">
        <v>209</v>
      </c>
      <c r="E87" s="215" t="s">
        <v>215</v>
      </c>
      <c r="F87" s="216" t="s">
        <v>216</v>
      </c>
      <c r="G87" s="217" t="s">
        <v>217</v>
      </c>
      <c r="H87" s="218">
        <v>446</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352</v>
      </c>
    </row>
    <row r="88" s="13" customFormat="1">
      <c r="A88" s="13"/>
      <c r="B88" s="228"/>
      <c r="C88" s="229"/>
      <c r="D88" s="230" t="s">
        <v>219</v>
      </c>
      <c r="E88" s="231" t="s">
        <v>19</v>
      </c>
      <c r="F88" s="232" t="s">
        <v>353</v>
      </c>
      <c r="G88" s="229"/>
      <c r="H88" s="233">
        <v>446</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446</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826</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354</v>
      </c>
    </row>
    <row r="91" s="2" customFormat="1" ht="21.75" customHeight="1">
      <c r="A91" s="39"/>
      <c r="B91" s="40"/>
      <c r="C91" s="240" t="s">
        <v>213</v>
      </c>
      <c r="D91" s="240" t="s">
        <v>226</v>
      </c>
      <c r="E91" s="241" t="s">
        <v>244</v>
      </c>
      <c r="F91" s="242" t="s">
        <v>245</v>
      </c>
      <c r="G91" s="243" t="s">
        <v>212</v>
      </c>
      <c r="H91" s="244">
        <v>826</v>
      </c>
      <c r="I91" s="245"/>
      <c r="J91" s="246">
        <f>ROUND(I91*H91,2)</f>
        <v>0</v>
      </c>
      <c r="K91" s="247"/>
      <c r="L91" s="248"/>
      <c r="M91" s="249" t="s">
        <v>19</v>
      </c>
      <c r="N91" s="250" t="s">
        <v>40</v>
      </c>
      <c r="O91" s="85"/>
      <c r="P91" s="224">
        <f>O91*H91</f>
        <v>0</v>
      </c>
      <c r="Q91" s="224">
        <v>0.00021000000000000001</v>
      </c>
      <c r="R91" s="224">
        <f>Q91*H91</f>
        <v>0.17346</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355</v>
      </c>
    </row>
    <row r="92" s="2" customFormat="1" ht="78" customHeight="1">
      <c r="A92" s="39"/>
      <c r="B92" s="40"/>
      <c r="C92" s="214" t="s">
        <v>207</v>
      </c>
      <c r="D92" s="214" t="s">
        <v>209</v>
      </c>
      <c r="E92" s="215" t="s">
        <v>248</v>
      </c>
      <c r="F92" s="216" t="s">
        <v>249</v>
      </c>
      <c r="G92" s="217" t="s">
        <v>212</v>
      </c>
      <c r="H92" s="218">
        <v>84</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356</v>
      </c>
    </row>
    <row r="93" s="2" customFormat="1" ht="24.15" customHeight="1">
      <c r="A93" s="39"/>
      <c r="B93" s="40"/>
      <c r="C93" s="240" t="s">
        <v>235</v>
      </c>
      <c r="D93" s="240" t="s">
        <v>226</v>
      </c>
      <c r="E93" s="241" t="s">
        <v>252</v>
      </c>
      <c r="F93" s="242" t="s">
        <v>253</v>
      </c>
      <c r="G93" s="243" t="s">
        <v>212</v>
      </c>
      <c r="H93" s="244">
        <v>84</v>
      </c>
      <c r="I93" s="245"/>
      <c r="J93" s="246">
        <f>ROUND(I93*H93,2)</f>
        <v>0</v>
      </c>
      <c r="K93" s="247"/>
      <c r="L93" s="248"/>
      <c r="M93" s="249" t="s">
        <v>19</v>
      </c>
      <c r="N93" s="250" t="s">
        <v>40</v>
      </c>
      <c r="O93" s="85"/>
      <c r="P93" s="224">
        <f>O93*H93</f>
        <v>0</v>
      </c>
      <c r="Q93" s="224">
        <v>0.00123</v>
      </c>
      <c r="R93" s="224">
        <f>Q93*H93</f>
        <v>0.10332</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357</v>
      </c>
    </row>
    <row r="94" s="2" customFormat="1" ht="114.9" customHeight="1">
      <c r="A94" s="39"/>
      <c r="B94" s="40"/>
      <c r="C94" s="214" t="s">
        <v>240</v>
      </c>
      <c r="D94" s="214" t="s">
        <v>209</v>
      </c>
      <c r="E94" s="215" t="s">
        <v>256</v>
      </c>
      <c r="F94" s="216" t="s">
        <v>257</v>
      </c>
      <c r="G94" s="217" t="s">
        <v>258</v>
      </c>
      <c r="H94" s="218">
        <v>3</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358</v>
      </c>
    </row>
    <row r="95" s="2" customFormat="1" ht="114.9" customHeight="1">
      <c r="A95" s="39"/>
      <c r="B95" s="40"/>
      <c r="C95" s="214" t="s">
        <v>229</v>
      </c>
      <c r="D95" s="214" t="s">
        <v>209</v>
      </c>
      <c r="E95" s="215" t="s">
        <v>359</v>
      </c>
      <c r="F95" s="216" t="s">
        <v>360</v>
      </c>
      <c r="G95" s="217" t="s">
        <v>258</v>
      </c>
      <c r="H95" s="218">
        <v>2</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361</v>
      </c>
    </row>
    <row r="96" s="2" customFormat="1" ht="114.9" customHeight="1">
      <c r="A96" s="39"/>
      <c r="B96" s="40"/>
      <c r="C96" s="214" t="s">
        <v>247</v>
      </c>
      <c r="D96" s="214" t="s">
        <v>209</v>
      </c>
      <c r="E96" s="215" t="s">
        <v>265</v>
      </c>
      <c r="F96" s="216" t="s">
        <v>266</v>
      </c>
      <c r="G96" s="217" t="s">
        <v>258</v>
      </c>
      <c r="H96" s="218">
        <v>1</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362</v>
      </c>
    </row>
    <row r="97" s="2" customFormat="1" ht="101.25" customHeight="1">
      <c r="A97" s="39"/>
      <c r="B97" s="40"/>
      <c r="C97" s="214" t="s">
        <v>251</v>
      </c>
      <c r="D97" s="214" t="s">
        <v>209</v>
      </c>
      <c r="E97" s="215" t="s">
        <v>269</v>
      </c>
      <c r="F97" s="216" t="s">
        <v>270</v>
      </c>
      <c r="G97" s="217" t="s">
        <v>217</v>
      </c>
      <c r="H97" s="218">
        <v>646</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363</v>
      </c>
    </row>
    <row r="98" s="13" customFormat="1">
      <c r="A98" s="13"/>
      <c r="B98" s="228"/>
      <c r="C98" s="229"/>
      <c r="D98" s="230" t="s">
        <v>219</v>
      </c>
      <c r="E98" s="231" t="s">
        <v>19</v>
      </c>
      <c r="F98" s="232" t="s">
        <v>364</v>
      </c>
      <c r="G98" s="229"/>
      <c r="H98" s="233">
        <v>646</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90" customHeight="1">
      <c r="A99" s="39"/>
      <c r="B99" s="40"/>
      <c r="C99" s="214" t="s">
        <v>255</v>
      </c>
      <c r="D99" s="214" t="s">
        <v>209</v>
      </c>
      <c r="E99" s="215" t="s">
        <v>273</v>
      </c>
      <c r="F99" s="216" t="s">
        <v>274</v>
      </c>
      <c r="G99" s="217" t="s">
        <v>258</v>
      </c>
      <c r="H99" s="218">
        <v>2</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365</v>
      </c>
    </row>
    <row r="100" s="2" customFormat="1" ht="55.5" customHeight="1">
      <c r="A100" s="39"/>
      <c r="B100" s="40"/>
      <c r="C100" s="214" t="s">
        <v>260</v>
      </c>
      <c r="D100" s="214" t="s">
        <v>209</v>
      </c>
      <c r="E100" s="215" t="s">
        <v>366</v>
      </c>
      <c r="F100" s="216" t="s">
        <v>367</v>
      </c>
      <c r="G100" s="217" t="s">
        <v>212</v>
      </c>
      <c r="H100" s="218">
        <v>5</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368</v>
      </c>
    </row>
    <row r="101" s="2" customFormat="1" ht="24.15" customHeight="1">
      <c r="A101" s="39"/>
      <c r="B101" s="40"/>
      <c r="C101" s="214" t="s">
        <v>264</v>
      </c>
      <c r="D101" s="214" t="s">
        <v>209</v>
      </c>
      <c r="E101" s="215" t="s">
        <v>369</v>
      </c>
      <c r="F101" s="216" t="s">
        <v>370</v>
      </c>
      <c r="G101" s="217" t="s">
        <v>212</v>
      </c>
      <c r="H101" s="218">
        <v>5</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371</v>
      </c>
    </row>
    <row r="102" s="2" customFormat="1" ht="49.05" customHeight="1">
      <c r="A102" s="39"/>
      <c r="B102" s="40"/>
      <c r="C102" s="214" t="s">
        <v>268</v>
      </c>
      <c r="D102" s="214" t="s">
        <v>209</v>
      </c>
      <c r="E102" s="215" t="s">
        <v>291</v>
      </c>
      <c r="F102" s="216" t="s">
        <v>292</v>
      </c>
      <c r="G102" s="217" t="s">
        <v>212</v>
      </c>
      <c r="H102" s="218">
        <v>45</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372</v>
      </c>
    </row>
    <row r="103" s="2" customFormat="1" ht="24.15" customHeight="1">
      <c r="A103" s="39"/>
      <c r="B103" s="40"/>
      <c r="C103" s="214" t="s">
        <v>8</v>
      </c>
      <c r="D103" s="214" t="s">
        <v>209</v>
      </c>
      <c r="E103" s="215" t="s">
        <v>295</v>
      </c>
      <c r="F103" s="216" t="s">
        <v>296</v>
      </c>
      <c r="G103" s="217" t="s">
        <v>297</v>
      </c>
      <c r="H103" s="218">
        <v>5.5099999999999998</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373</v>
      </c>
    </row>
    <row r="104" s="13" customFormat="1">
      <c r="A104" s="13"/>
      <c r="B104" s="228"/>
      <c r="C104" s="229"/>
      <c r="D104" s="230" t="s">
        <v>219</v>
      </c>
      <c r="E104" s="231" t="s">
        <v>19</v>
      </c>
      <c r="F104" s="232" t="s">
        <v>374</v>
      </c>
      <c r="G104" s="229"/>
      <c r="H104" s="233">
        <v>5.5099999999999998</v>
      </c>
      <c r="I104" s="234"/>
      <c r="J104" s="229"/>
      <c r="K104" s="229"/>
      <c r="L104" s="235"/>
      <c r="M104" s="236"/>
      <c r="N104" s="237"/>
      <c r="O104" s="237"/>
      <c r="P104" s="237"/>
      <c r="Q104" s="237"/>
      <c r="R104" s="237"/>
      <c r="S104" s="237"/>
      <c r="T104" s="238"/>
      <c r="U104" s="13"/>
      <c r="V104" s="13"/>
      <c r="W104" s="13"/>
      <c r="X104" s="13"/>
      <c r="Y104" s="13"/>
      <c r="Z104" s="13"/>
      <c r="AA104" s="13"/>
      <c r="AB104" s="13"/>
      <c r="AC104" s="13"/>
      <c r="AD104" s="13"/>
      <c r="AE104" s="13"/>
      <c r="AT104" s="239" t="s">
        <v>219</v>
      </c>
      <c r="AU104" s="239" t="s">
        <v>69</v>
      </c>
      <c r="AV104" s="13" t="s">
        <v>78</v>
      </c>
      <c r="AW104" s="13" t="s">
        <v>31</v>
      </c>
      <c r="AX104" s="13" t="s">
        <v>76</v>
      </c>
      <c r="AY104" s="239" t="s">
        <v>206</v>
      </c>
    </row>
    <row r="105" s="2" customFormat="1" ht="44.25" customHeight="1">
      <c r="A105" s="39"/>
      <c r="B105" s="40"/>
      <c r="C105" s="214" t="s">
        <v>276</v>
      </c>
      <c r="D105" s="214" t="s">
        <v>209</v>
      </c>
      <c r="E105" s="215" t="s">
        <v>300</v>
      </c>
      <c r="F105" s="216" t="s">
        <v>301</v>
      </c>
      <c r="G105" s="217" t="s">
        <v>302</v>
      </c>
      <c r="H105" s="218">
        <v>14.481999999999999</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375</v>
      </c>
    </row>
    <row r="106" s="14" customFormat="1">
      <c r="A106" s="14"/>
      <c r="B106" s="251"/>
      <c r="C106" s="252"/>
      <c r="D106" s="230" t="s">
        <v>219</v>
      </c>
      <c r="E106" s="253" t="s">
        <v>19</v>
      </c>
      <c r="F106" s="254" t="s">
        <v>304</v>
      </c>
      <c r="G106" s="252"/>
      <c r="H106" s="253" t="s">
        <v>19</v>
      </c>
      <c r="I106" s="255"/>
      <c r="J106" s="252"/>
      <c r="K106" s="252"/>
      <c r="L106" s="256"/>
      <c r="M106" s="257"/>
      <c r="N106" s="258"/>
      <c r="O106" s="258"/>
      <c r="P106" s="258"/>
      <c r="Q106" s="258"/>
      <c r="R106" s="258"/>
      <c r="S106" s="258"/>
      <c r="T106" s="259"/>
      <c r="U106" s="14"/>
      <c r="V106" s="14"/>
      <c r="W106" s="14"/>
      <c r="X106" s="14"/>
      <c r="Y106" s="14"/>
      <c r="Z106" s="14"/>
      <c r="AA106" s="14"/>
      <c r="AB106" s="14"/>
      <c r="AC106" s="14"/>
      <c r="AD106" s="14"/>
      <c r="AE106" s="14"/>
      <c r="AT106" s="260" t="s">
        <v>219</v>
      </c>
      <c r="AU106" s="260" t="s">
        <v>69</v>
      </c>
      <c r="AV106" s="14" t="s">
        <v>76</v>
      </c>
      <c r="AW106" s="14" t="s">
        <v>31</v>
      </c>
      <c r="AX106" s="14" t="s">
        <v>69</v>
      </c>
      <c r="AY106" s="260" t="s">
        <v>206</v>
      </c>
    </row>
    <row r="107" s="13" customFormat="1">
      <c r="A107" s="13"/>
      <c r="B107" s="228"/>
      <c r="C107" s="229"/>
      <c r="D107" s="230" t="s">
        <v>219</v>
      </c>
      <c r="E107" s="231" t="s">
        <v>19</v>
      </c>
      <c r="F107" s="232" t="s">
        <v>305</v>
      </c>
      <c r="G107" s="229"/>
      <c r="H107" s="233">
        <v>14.481999999999999</v>
      </c>
      <c r="I107" s="234"/>
      <c r="J107" s="229"/>
      <c r="K107" s="229"/>
      <c r="L107" s="235"/>
      <c r="M107" s="236"/>
      <c r="N107" s="237"/>
      <c r="O107" s="237"/>
      <c r="P107" s="237"/>
      <c r="Q107" s="237"/>
      <c r="R107" s="237"/>
      <c r="S107" s="237"/>
      <c r="T107" s="238"/>
      <c r="U107" s="13"/>
      <c r="V107" s="13"/>
      <c r="W107" s="13"/>
      <c r="X107" s="13"/>
      <c r="Y107" s="13"/>
      <c r="Z107" s="13"/>
      <c r="AA107" s="13"/>
      <c r="AB107" s="13"/>
      <c r="AC107" s="13"/>
      <c r="AD107" s="13"/>
      <c r="AE107" s="13"/>
      <c r="AT107" s="239" t="s">
        <v>219</v>
      </c>
      <c r="AU107" s="239" t="s">
        <v>69</v>
      </c>
      <c r="AV107" s="13" t="s">
        <v>78</v>
      </c>
      <c r="AW107" s="13" t="s">
        <v>31</v>
      </c>
      <c r="AX107" s="13" t="s">
        <v>76</v>
      </c>
      <c r="AY107" s="239" t="s">
        <v>206</v>
      </c>
    </row>
    <row r="108" s="2" customFormat="1" ht="90" customHeight="1">
      <c r="A108" s="39"/>
      <c r="B108" s="40"/>
      <c r="C108" s="214" t="s">
        <v>281</v>
      </c>
      <c r="D108" s="214" t="s">
        <v>209</v>
      </c>
      <c r="E108" s="215" t="s">
        <v>307</v>
      </c>
      <c r="F108" s="216" t="s">
        <v>308</v>
      </c>
      <c r="G108" s="217" t="s">
        <v>302</v>
      </c>
      <c r="H108" s="218">
        <v>28.972999999999999</v>
      </c>
      <c r="I108" s="219"/>
      <c r="J108" s="220">
        <f>ROUND(I108*H108,2)</f>
        <v>0</v>
      </c>
      <c r="K108" s="221"/>
      <c r="L108" s="45"/>
      <c r="M108" s="222" t="s">
        <v>19</v>
      </c>
      <c r="N108" s="223" t="s">
        <v>40</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213</v>
      </c>
      <c r="AT108" s="226" t="s">
        <v>209</v>
      </c>
      <c r="AU108" s="226" t="s">
        <v>69</v>
      </c>
      <c r="AY108" s="18" t="s">
        <v>206</v>
      </c>
      <c r="BE108" s="227">
        <f>IF(N108="základní",J108,0)</f>
        <v>0</v>
      </c>
      <c r="BF108" s="227">
        <f>IF(N108="snížená",J108,0)</f>
        <v>0</v>
      </c>
      <c r="BG108" s="227">
        <f>IF(N108="zákl. přenesená",J108,0)</f>
        <v>0</v>
      </c>
      <c r="BH108" s="227">
        <f>IF(N108="sníž. přenesená",J108,0)</f>
        <v>0</v>
      </c>
      <c r="BI108" s="227">
        <f>IF(N108="nulová",J108,0)</f>
        <v>0</v>
      </c>
      <c r="BJ108" s="18" t="s">
        <v>76</v>
      </c>
      <c r="BK108" s="227">
        <f>ROUND(I108*H108,2)</f>
        <v>0</v>
      </c>
      <c r="BL108" s="18" t="s">
        <v>213</v>
      </c>
      <c r="BM108" s="226" t="s">
        <v>376</v>
      </c>
    </row>
    <row r="109" s="14" customFormat="1">
      <c r="A109" s="14"/>
      <c r="B109" s="251"/>
      <c r="C109" s="252"/>
      <c r="D109" s="230" t="s">
        <v>219</v>
      </c>
      <c r="E109" s="253" t="s">
        <v>19</v>
      </c>
      <c r="F109" s="254" t="s">
        <v>304</v>
      </c>
      <c r="G109" s="252"/>
      <c r="H109" s="253" t="s">
        <v>19</v>
      </c>
      <c r="I109" s="255"/>
      <c r="J109" s="252"/>
      <c r="K109" s="252"/>
      <c r="L109" s="256"/>
      <c r="M109" s="257"/>
      <c r="N109" s="258"/>
      <c r="O109" s="258"/>
      <c r="P109" s="258"/>
      <c r="Q109" s="258"/>
      <c r="R109" s="258"/>
      <c r="S109" s="258"/>
      <c r="T109" s="259"/>
      <c r="U109" s="14"/>
      <c r="V109" s="14"/>
      <c r="W109" s="14"/>
      <c r="X109" s="14"/>
      <c r="Y109" s="14"/>
      <c r="Z109" s="14"/>
      <c r="AA109" s="14"/>
      <c r="AB109" s="14"/>
      <c r="AC109" s="14"/>
      <c r="AD109" s="14"/>
      <c r="AE109" s="14"/>
      <c r="AT109" s="260" t="s">
        <v>219</v>
      </c>
      <c r="AU109" s="260" t="s">
        <v>69</v>
      </c>
      <c r="AV109" s="14" t="s">
        <v>76</v>
      </c>
      <c r="AW109" s="14" t="s">
        <v>31</v>
      </c>
      <c r="AX109" s="14" t="s">
        <v>69</v>
      </c>
      <c r="AY109" s="260" t="s">
        <v>206</v>
      </c>
    </row>
    <row r="110" s="13" customFormat="1">
      <c r="A110" s="13"/>
      <c r="B110" s="228"/>
      <c r="C110" s="229"/>
      <c r="D110" s="230" t="s">
        <v>219</v>
      </c>
      <c r="E110" s="231" t="s">
        <v>19</v>
      </c>
      <c r="F110" s="232" t="s">
        <v>305</v>
      </c>
      <c r="G110" s="229"/>
      <c r="H110" s="233">
        <v>14.481999999999999</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69</v>
      </c>
      <c r="AY110" s="239" t="s">
        <v>206</v>
      </c>
    </row>
    <row r="111" s="14" customFormat="1">
      <c r="A111" s="14"/>
      <c r="B111" s="251"/>
      <c r="C111" s="252"/>
      <c r="D111" s="230" t="s">
        <v>219</v>
      </c>
      <c r="E111" s="253" t="s">
        <v>19</v>
      </c>
      <c r="F111" s="254" t="s">
        <v>310</v>
      </c>
      <c r="G111" s="252"/>
      <c r="H111" s="253" t="s">
        <v>19</v>
      </c>
      <c r="I111" s="255"/>
      <c r="J111" s="252"/>
      <c r="K111" s="252"/>
      <c r="L111" s="256"/>
      <c r="M111" s="257"/>
      <c r="N111" s="258"/>
      <c r="O111" s="258"/>
      <c r="P111" s="258"/>
      <c r="Q111" s="258"/>
      <c r="R111" s="258"/>
      <c r="S111" s="258"/>
      <c r="T111" s="259"/>
      <c r="U111" s="14"/>
      <c r="V111" s="14"/>
      <c r="W111" s="14"/>
      <c r="X111" s="14"/>
      <c r="Y111" s="14"/>
      <c r="Z111" s="14"/>
      <c r="AA111" s="14"/>
      <c r="AB111" s="14"/>
      <c r="AC111" s="14"/>
      <c r="AD111" s="14"/>
      <c r="AE111" s="14"/>
      <c r="AT111" s="260" t="s">
        <v>219</v>
      </c>
      <c r="AU111" s="260" t="s">
        <v>69</v>
      </c>
      <c r="AV111" s="14" t="s">
        <v>76</v>
      </c>
      <c r="AW111" s="14" t="s">
        <v>31</v>
      </c>
      <c r="AX111" s="14" t="s">
        <v>69</v>
      </c>
      <c r="AY111" s="260" t="s">
        <v>206</v>
      </c>
    </row>
    <row r="112" s="13" customFormat="1">
      <c r="A112" s="13"/>
      <c r="B112" s="228"/>
      <c r="C112" s="229"/>
      <c r="D112" s="230" t="s">
        <v>219</v>
      </c>
      <c r="E112" s="231" t="s">
        <v>19</v>
      </c>
      <c r="F112" s="232" t="s">
        <v>377</v>
      </c>
      <c r="G112" s="229"/>
      <c r="H112" s="233">
        <v>14.491</v>
      </c>
      <c r="I112" s="234"/>
      <c r="J112" s="229"/>
      <c r="K112" s="229"/>
      <c r="L112" s="235"/>
      <c r="M112" s="236"/>
      <c r="N112" s="237"/>
      <c r="O112" s="237"/>
      <c r="P112" s="237"/>
      <c r="Q112" s="237"/>
      <c r="R112" s="237"/>
      <c r="S112" s="237"/>
      <c r="T112" s="238"/>
      <c r="U112" s="13"/>
      <c r="V112" s="13"/>
      <c r="W112" s="13"/>
      <c r="X112" s="13"/>
      <c r="Y112" s="13"/>
      <c r="Z112" s="13"/>
      <c r="AA112" s="13"/>
      <c r="AB112" s="13"/>
      <c r="AC112" s="13"/>
      <c r="AD112" s="13"/>
      <c r="AE112" s="13"/>
      <c r="AT112" s="239" t="s">
        <v>219</v>
      </c>
      <c r="AU112" s="239" t="s">
        <v>69</v>
      </c>
      <c r="AV112" s="13" t="s">
        <v>78</v>
      </c>
      <c r="AW112" s="13" t="s">
        <v>31</v>
      </c>
      <c r="AX112" s="13" t="s">
        <v>69</v>
      </c>
      <c r="AY112" s="239" t="s">
        <v>206</v>
      </c>
    </row>
    <row r="113" s="15" customFormat="1">
      <c r="A113" s="15"/>
      <c r="B113" s="261"/>
      <c r="C113" s="262"/>
      <c r="D113" s="230" t="s">
        <v>219</v>
      </c>
      <c r="E113" s="263" t="s">
        <v>19</v>
      </c>
      <c r="F113" s="264" t="s">
        <v>312</v>
      </c>
      <c r="G113" s="262"/>
      <c r="H113" s="265">
        <v>28.972999999999999</v>
      </c>
      <c r="I113" s="266"/>
      <c r="J113" s="262"/>
      <c r="K113" s="262"/>
      <c r="L113" s="267"/>
      <c r="M113" s="268"/>
      <c r="N113" s="269"/>
      <c r="O113" s="269"/>
      <c r="P113" s="269"/>
      <c r="Q113" s="269"/>
      <c r="R113" s="269"/>
      <c r="S113" s="269"/>
      <c r="T113" s="270"/>
      <c r="U113" s="15"/>
      <c r="V113" s="15"/>
      <c r="W113" s="15"/>
      <c r="X113" s="15"/>
      <c r="Y113" s="15"/>
      <c r="Z113" s="15"/>
      <c r="AA113" s="15"/>
      <c r="AB113" s="15"/>
      <c r="AC113" s="15"/>
      <c r="AD113" s="15"/>
      <c r="AE113" s="15"/>
      <c r="AT113" s="271" t="s">
        <v>219</v>
      </c>
      <c r="AU113" s="271" t="s">
        <v>69</v>
      </c>
      <c r="AV113" s="15" t="s">
        <v>213</v>
      </c>
      <c r="AW113" s="15" t="s">
        <v>31</v>
      </c>
      <c r="AX113" s="15" t="s">
        <v>76</v>
      </c>
      <c r="AY113" s="271" t="s">
        <v>206</v>
      </c>
    </row>
    <row r="114" s="2" customFormat="1" ht="142.2" customHeight="1">
      <c r="A114" s="39"/>
      <c r="B114" s="40"/>
      <c r="C114" s="214" t="s">
        <v>285</v>
      </c>
      <c r="D114" s="214" t="s">
        <v>209</v>
      </c>
      <c r="E114" s="215" t="s">
        <v>314</v>
      </c>
      <c r="F114" s="216" t="s">
        <v>315</v>
      </c>
      <c r="G114" s="217" t="s">
        <v>302</v>
      </c>
      <c r="H114" s="218">
        <v>14.481999999999999</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378</v>
      </c>
    </row>
    <row r="115" s="14" customFormat="1">
      <c r="A115" s="14"/>
      <c r="B115" s="251"/>
      <c r="C115" s="252"/>
      <c r="D115" s="230" t="s">
        <v>219</v>
      </c>
      <c r="E115" s="253" t="s">
        <v>19</v>
      </c>
      <c r="F115" s="254" t="s">
        <v>317</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69</v>
      </c>
      <c r="AV115" s="14" t="s">
        <v>76</v>
      </c>
      <c r="AW115" s="14" t="s">
        <v>31</v>
      </c>
      <c r="AX115" s="14" t="s">
        <v>69</v>
      </c>
      <c r="AY115" s="260" t="s">
        <v>206</v>
      </c>
    </row>
    <row r="116" s="13" customFormat="1">
      <c r="A116" s="13"/>
      <c r="B116" s="228"/>
      <c r="C116" s="229"/>
      <c r="D116" s="230" t="s">
        <v>219</v>
      </c>
      <c r="E116" s="231" t="s">
        <v>19</v>
      </c>
      <c r="F116" s="232" t="s">
        <v>305</v>
      </c>
      <c r="G116" s="229"/>
      <c r="H116" s="233">
        <v>14.481999999999999</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76</v>
      </c>
      <c r="AY116" s="239" t="s">
        <v>206</v>
      </c>
    </row>
    <row r="117" s="2" customFormat="1" ht="142.2" customHeight="1">
      <c r="A117" s="39"/>
      <c r="B117" s="40"/>
      <c r="C117" s="214" t="s">
        <v>290</v>
      </c>
      <c r="D117" s="214" t="s">
        <v>209</v>
      </c>
      <c r="E117" s="215" t="s">
        <v>319</v>
      </c>
      <c r="F117" s="216" t="s">
        <v>320</v>
      </c>
      <c r="G117" s="217" t="s">
        <v>302</v>
      </c>
      <c r="H117" s="218">
        <v>14.491</v>
      </c>
      <c r="I117" s="219"/>
      <c r="J117" s="220">
        <f>ROUND(I117*H117,2)</f>
        <v>0</v>
      </c>
      <c r="K117" s="221"/>
      <c r="L117" s="45"/>
      <c r="M117" s="222" t="s">
        <v>19</v>
      </c>
      <c r="N117" s="223" t="s">
        <v>40</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213</v>
      </c>
      <c r="AT117" s="226" t="s">
        <v>209</v>
      </c>
      <c r="AU117" s="226" t="s">
        <v>69</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379</v>
      </c>
    </row>
    <row r="118" s="14" customFormat="1">
      <c r="A118" s="14"/>
      <c r="B118" s="251"/>
      <c r="C118" s="252"/>
      <c r="D118" s="230" t="s">
        <v>219</v>
      </c>
      <c r="E118" s="253" t="s">
        <v>19</v>
      </c>
      <c r="F118" s="254" t="s">
        <v>310</v>
      </c>
      <c r="G118" s="252"/>
      <c r="H118" s="253" t="s">
        <v>19</v>
      </c>
      <c r="I118" s="255"/>
      <c r="J118" s="252"/>
      <c r="K118" s="252"/>
      <c r="L118" s="256"/>
      <c r="M118" s="257"/>
      <c r="N118" s="258"/>
      <c r="O118" s="258"/>
      <c r="P118" s="258"/>
      <c r="Q118" s="258"/>
      <c r="R118" s="258"/>
      <c r="S118" s="258"/>
      <c r="T118" s="259"/>
      <c r="U118" s="14"/>
      <c r="V118" s="14"/>
      <c r="W118" s="14"/>
      <c r="X118" s="14"/>
      <c r="Y118" s="14"/>
      <c r="Z118" s="14"/>
      <c r="AA118" s="14"/>
      <c r="AB118" s="14"/>
      <c r="AC118" s="14"/>
      <c r="AD118" s="14"/>
      <c r="AE118" s="14"/>
      <c r="AT118" s="260" t="s">
        <v>219</v>
      </c>
      <c r="AU118" s="260" t="s">
        <v>69</v>
      </c>
      <c r="AV118" s="14" t="s">
        <v>76</v>
      </c>
      <c r="AW118" s="14" t="s">
        <v>31</v>
      </c>
      <c r="AX118" s="14" t="s">
        <v>69</v>
      </c>
      <c r="AY118" s="260" t="s">
        <v>206</v>
      </c>
    </row>
    <row r="119" s="13" customFormat="1">
      <c r="A119" s="13"/>
      <c r="B119" s="228"/>
      <c r="C119" s="229"/>
      <c r="D119" s="230" t="s">
        <v>219</v>
      </c>
      <c r="E119" s="231" t="s">
        <v>19</v>
      </c>
      <c r="F119" s="232" t="s">
        <v>377</v>
      </c>
      <c r="G119" s="229"/>
      <c r="H119" s="233">
        <v>14.491</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219</v>
      </c>
      <c r="AU119" s="239" t="s">
        <v>69</v>
      </c>
      <c r="AV119" s="13" t="s">
        <v>78</v>
      </c>
      <c r="AW119" s="13" t="s">
        <v>31</v>
      </c>
      <c r="AX119" s="13" t="s">
        <v>76</v>
      </c>
      <c r="AY119" s="239" t="s">
        <v>206</v>
      </c>
    </row>
    <row r="120" s="2" customFormat="1" ht="128.55" customHeight="1">
      <c r="A120" s="39"/>
      <c r="B120" s="40"/>
      <c r="C120" s="214" t="s">
        <v>294</v>
      </c>
      <c r="D120" s="214" t="s">
        <v>209</v>
      </c>
      <c r="E120" s="215" t="s">
        <v>323</v>
      </c>
      <c r="F120" s="216" t="s">
        <v>324</v>
      </c>
      <c r="G120" s="217" t="s">
        <v>302</v>
      </c>
      <c r="H120" s="218">
        <v>0.10299999999999999</v>
      </c>
      <c r="I120" s="219"/>
      <c r="J120" s="220">
        <f>ROUND(I120*H120,2)</f>
        <v>0</v>
      </c>
      <c r="K120" s="221"/>
      <c r="L120" s="45"/>
      <c r="M120" s="222" t="s">
        <v>19</v>
      </c>
      <c r="N120" s="223" t="s">
        <v>40</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213</v>
      </c>
      <c r="AT120" s="226" t="s">
        <v>209</v>
      </c>
      <c r="AU120" s="226" t="s">
        <v>69</v>
      </c>
      <c r="AY120" s="18" t="s">
        <v>206</v>
      </c>
      <c r="BE120" s="227">
        <f>IF(N120="základní",J120,0)</f>
        <v>0</v>
      </c>
      <c r="BF120" s="227">
        <f>IF(N120="snížená",J120,0)</f>
        <v>0</v>
      </c>
      <c r="BG120" s="227">
        <f>IF(N120="zákl. přenesená",J120,0)</f>
        <v>0</v>
      </c>
      <c r="BH120" s="227">
        <f>IF(N120="sníž. přenesená",J120,0)</f>
        <v>0</v>
      </c>
      <c r="BI120" s="227">
        <f>IF(N120="nulová",J120,0)</f>
        <v>0</v>
      </c>
      <c r="BJ120" s="18" t="s">
        <v>76</v>
      </c>
      <c r="BK120" s="227">
        <f>ROUND(I120*H120,2)</f>
        <v>0</v>
      </c>
      <c r="BL120" s="18" t="s">
        <v>213</v>
      </c>
      <c r="BM120" s="226" t="s">
        <v>380</v>
      </c>
    </row>
    <row r="121" s="14" customFormat="1">
      <c r="A121" s="14"/>
      <c r="B121" s="251"/>
      <c r="C121" s="252"/>
      <c r="D121" s="230" t="s">
        <v>219</v>
      </c>
      <c r="E121" s="253" t="s">
        <v>19</v>
      </c>
      <c r="F121" s="254" t="s">
        <v>326</v>
      </c>
      <c r="G121" s="252"/>
      <c r="H121" s="253" t="s">
        <v>19</v>
      </c>
      <c r="I121" s="255"/>
      <c r="J121" s="252"/>
      <c r="K121" s="252"/>
      <c r="L121" s="256"/>
      <c r="M121" s="257"/>
      <c r="N121" s="258"/>
      <c r="O121" s="258"/>
      <c r="P121" s="258"/>
      <c r="Q121" s="258"/>
      <c r="R121" s="258"/>
      <c r="S121" s="258"/>
      <c r="T121" s="259"/>
      <c r="U121" s="14"/>
      <c r="V121" s="14"/>
      <c r="W121" s="14"/>
      <c r="X121" s="14"/>
      <c r="Y121" s="14"/>
      <c r="Z121" s="14"/>
      <c r="AA121" s="14"/>
      <c r="AB121" s="14"/>
      <c r="AC121" s="14"/>
      <c r="AD121" s="14"/>
      <c r="AE121" s="14"/>
      <c r="AT121" s="260" t="s">
        <v>219</v>
      </c>
      <c r="AU121" s="260" t="s">
        <v>69</v>
      </c>
      <c r="AV121" s="14" t="s">
        <v>76</v>
      </c>
      <c r="AW121" s="14" t="s">
        <v>31</v>
      </c>
      <c r="AX121" s="14" t="s">
        <v>69</v>
      </c>
      <c r="AY121" s="260" t="s">
        <v>206</v>
      </c>
    </row>
    <row r="122" s="13" customFormat="1">
      <c r="A122" s="13"/>
      <c r="B122" s="228"/>
      <c r="C122" s="229"/>
      <c r="D122" s="230" t="s">
        <v>219</v>
      </c>
      <c r="E122" s="231" t="s">
        <v>19</v>
      </c>
      <c r="F122" s="232" t="s">
        <v>381</v>
      </c>
      <c r="G122" s="229"/>
      <c r="H122" s="233">
        <v>0.10299999999999999</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219</v>
      </c>
      <c r="AU122" s="239" t="s">
        <v>69</v>
      </c>
      <c r="AV122" s="13" t="s">
        <v>78</v>
      </c>
      <c r="AW122" s="13" t="s">
        <v>31</v>
      </c>
      <c r="AX122" s="13" t="s">
        <v>76</v>
      </c>
      <c r="AY122" s="239" t="s">
        <v>206</v>
      </c>
    </row>
    <row r="123" s="2" customFormat="1" ht="128.55" customHeight="1">
      <c r="A123" s="39"/>
      <c r="B123" s="40"/>
      <c r="C123" s="214" t="s">
        <v>7</v>
      </c>
      <c r="D123" s="214" t="s">
        <v>209</v>
      </c>
      <c r="E123" s="215" t="s">
        <v>329</v>
      </c>
      <c r="F123" s="216" t="s">
        <v>330</v>
      </c>
      <c r="G123" s="217" t="s">
        <v>302</v>
      </c>
      <c r="H123" s="218">
        <v>0.17299999999999999</v>
      </c>
      <c r="I123" s="219"/>
      <c r="J123" s="220">
        <f>ROUND(I123*H123,2)</f>
        <v>0</v>
      </c>
      <c r="K123" s="221"/>
      <c r="L123" s="45"/>
      <c r="M123" s="222" t="s">
        <v>19</v>
      </c>
      <c r="N123" s="223" t="s">
        <v>40</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213</v>
      </c>
      <c r="AT123" s="226" t="s">
        <v>209</v>
      </c>
      <c r="AU123" s="226" t="s">
        <v>69</v>
      </c>
      <c r="AY123" s="18" t="s">
        <v>206</v>
      </c>
      <c r="BE123" s="227">
        <f>IF(N123="základní",J123,0)</f>
        <v>0</v>
      </c>
      <c r="BF123" s="227">
        <f>IF(N123="snížená",J123,0)</f>
        <v>0</v>
      </c>
      <c r="BG123" s="227">
        <f>IF(N123="zákl. přenesená",J123,0)</f>
        <v>0</v>
      </c>
      <c r="BH123" s="227">
        <f>IF(N123="sníž. přenesená",J123,0)</f>
        <v>0</v>
      </c>
      <c r="BI123" s="227">
        <f>IF(N123="nulová",J123,0)</f>
        <v>0</v>
      </c>
      <c r="BJ123" s="18" t="s">
        <v>76</v>
      </c>
      <c r="BK123" s="227">
        <f>ROUND(I123*H123,2)</f>
        <v>0</v>
      </c>
      <c r="BL123" s="18" t="s">
        <v>213</v>
      </c>
      <c r="BM123" s="226" t="s">
        <v>382</v>
      </c>
    </row>
    <row r="124" s="14" customFormat="1">
      <c r="A124" s="14"/>
      <c r="B124" s="251"/>
      <c r="C124" s="252"/>
      <c r="D124" s="230" t="s">
        <v>219</v>
      </c>
      <c r="E124" s="253" t="s">
        <v>19</v>
      </c>
      <c r="F124" s="254" t="s">
        <v>332</v>
      </c>
      <c r="G124" s="252"/>
      <c r="H124" s="253" t="s">
        <v>19</v>
      </c>
      <c r="I124" s="255"/>
      <c r="J124" s="252"/>
      <c r="K124" s="252"/>
      <c r="L124" s="256"/>
      <c r="M124" s="257"/>
      <c r="N124" s="258"/>
      <c r="O124" s="258"/>
      <c r="P124" s="258"/>
      <c r="Q124" s="258"/>
      <c r="R124" s="258"/>
      <c r="S124" s="258"/>
      <c r="T124" s="259"/>
      <c r="U124" s="14"/>
      <c r="V124" s="14"/>
      <c r="W124" s="14"/>
      <c r="X124" s="14"/>
      <c r="Y124" s="14"/>
      <c r="Z124" s="14"/>
      <c r="AA124" s="14"/>
      <c r="AB124" s="14"/>
      <c r="AC124" s="14"/>
      <c r="AD124" s="14"/>
      <c r="AE124" s="14"/>
      <c r="AT124" s="260" t="s">
        <v>219</v>
      </c>
      <c r="AU124" s="260" t="s">
        <v>69</v>
      </c>
      <c r="AV124" s="14" t="s">
        <v>76</v>
      </c>
      <c r="AW124" s="14" t="s">
        <v>31</v>
      </c>
      <c r="AX124" s="14" t="s">
        <v>69</v>
      </c>
      <c r="AY124" s="260" t="s">
        <v>206</v>
      </c>
    </row>
    <row r="125" s="13" customFormat="1">
      <c r="A125" s="13"/>
      <c r="B125" s="228"/>
      <c r="C125" s="229"/>
      <c r="D125" s="230" t="s">
        <v>219</v>
      </c>
      <c r="E125" s="231" t="s">
        <v>19</v>
      </c>
      <c r="F125" s="232" t="s">
        <v>383</v>
      </c>
      <c r="G125" s="229"/>
      <c r="H125" s="233">
        <v>0.17299999999999999</v>
      </c>
      <c r="I125" s="234"/>
      <c r="J125" s="229"/>
      <c r="K125" s="229"/>
      <c r="L125" s="235"/>
      <c r="M125" s="236"/>
      <c r="N125" s="237"/>
      <c r="O125" s="237"/>
      <c r="P125" s="237"/>
      <c r="Q125" s="237"/>
      <c r="R125" s="237"/>
      <c r="S125" s="237"/>
      <c r="T125" s="238"/>
      <c r="U125" s="13"/>
      <c r="V125" s="13"/>
      <c r="W125" s="13"/>
      <c r="X125" s="13"/>
      <c r="Y125" s="13"/>
      <c r="Z125" s="13"/>
      <c r="AA125" s="13"/>
      <c r="AB125" s="13"/>
      <c r="AC125" s="13"/>
      <c r="AD125" s="13"/>
      <c r="AE125" s="13"/>
      <c r="AT125" s="239" t="s">
        <v>219</v>
      </c>
      <c r="AU125" s="239" t="s">
        <v>69</v>
      </c>
      <c r="AV125" s="13" t="s">
        <v>78</v>
      </c>
      <c r="AW125" s="13" t="s">
        <v>31</v>
      </c>
      <c r="AX125" s="13" t="s">
        <v>76</v>
      </c>
      <c r="AY125" s="239" t="s">
        <v>206</v>
      </c>
    </row>
    <row r="126" s="2" customFormat="1" ht="90" customHeight="1">
      <c r="A126" s="39"/>
      <c r="B126" s="40"/>
      <c r="C126" s="214" t="s">
        <v>306</v>
      </c>
      <c r="D126" s="214" t="s">
        <v>209</v>
      </c>
      <c r="E126" s="215" t="s">
        <v>335</v>
      </c>
      <c r="F126" s="216" t="s">
        <v>336</v>
      </c>
      <c r="G126" s="217" t="s">
        <v>302</v>
      </c>
      <c r="H126" s="218">
        <v>0.17299999999999999</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384</v>
      </c>
    </row>
    <row r="127" s="2" customFormat="1" ht="156.75" customHeight="1">
      <c r="A127" s="39"/>
      <c r="B127" s="40"/>
      <c r="C127" s="214" t="s">
        <v>313</v>
      </c>
      <c r="D127" s="214" t="s">
        <v>209</v>
      </c>
      <c r="E127" s="215" t="s">
        <v>339</v>
      </c>
      <c r="F127" s="216" t="s">
        <v>340</v>
      </c>
      <c r="G127" s="217" t="s">
        <v>302</v>
      </c>
      <c r="H127" s="218">
        <v>0.27600000000000002</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385</v>
      </c>
    </row>
    <row r="128" s="14" customFormat="1">
      <c r="A128" s="14"/>
      <c r="B128" s="251"/>
      <c r="C128" s="252"/>
      <c r="D128" s="230" t="s">
        <v>219</v>
      </c>
      <c r="E128" s="253" t="s">
        <v>19</v>
      </c>
      <c r="F128" s="254" t="s">
        <v>342</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386</v>
      </c>
      <c r="G129" s="229"/>
      <c r="H129" s="233">
        <v>0.27600000000000002</v>
      </c>
      <c r="I129" s="234"/>
      <c r="J129" s="229"/>
      <c r="K129" s="229"/>
      <c r="L129" s="235"/>
      <c r="M129" s="272"/>
      <c r="N129" s="273"/>
      <c r="O129" s="273"/>
      <c r="P129" s="273"/>
      <c r="Q129" s="273"/>
      <c r="R129" s="273"/>
      <c r="S129" s="273"/>
      <c r="T129" s="274"/>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6.96" customHeight="1">
      <c r="A130" s="39"/>
      <c r="B130" s="60"/>
      <c r="C130" s="61"/>
      <c r="D130" s="61"/>
      <c r="E130" s="61"/>
      <c r="F130" s="61"/>
      <c r="G130" s="61"/>
      <c r="H130" s="61"/>
      <c r="I130" s="61"/>
      <c r="J130" s="61"/>
      <c r="K130" s="61"/>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i1oyytIXsFqE4pLg/E0odQ0xOAZeC7Umfinns7jd6F0UhsZ3wGcrb/bvQ4Eu3xuK1mMZ7xGsoJ80z1b8C8rqEw==" hashValue="aTEd1QnQm00kp7VL05Iv1T+Z+xw9c9B+VCEElDHPufJf9bo4vV2KH/+sItKQWUphwT0XegtQv3BacWAdlzOYkA==" algorithmName="SHA-512" password="CC35"/>
  <autoFilter ref="C84:K12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4" customWidth="1"/>
    <col min="2" max="2" width="1.667969" style="284" customWidth="1"/>
    <col min="3" max="4" width="5" style="284" customWidth="1"/>
    <col min="5" max="5" width="11.66016" style="284" customWidth="1"/>
    <col min="6" max="6" width="9.160156" style="284" customWidth="1"/>
    <col min="7" max="7" width="5" style="284" customWidth="1"/>
    <col min="8" max="8" width="77.83203" style="284" customWidth="1"/>
    <col min="9" max="10" width="20" style="284" customWidth="1"/>
    <col min="11" max="11" width="1.667969" style="284" customWidth="1"/>
  </cols>
  <sheetData>
    <row r="1" s="1" customFormat="1" ht="37.5" customHeight="1"/>
    <row r="2" s="1" customFormat="1" ht="7.5" customHeight="1">
      <c r="B2" s="285"/>
      <c r="C2" s="286"/>
      <c r="D2" s="286"/>
      <c r="E2" s="286"/>
      <c r="F2" s="286"/>
      <c r="G2" s="286"/>
      <c r="H2" s="286"/>
      <c r="I2" s="286"/>
      <c r="J2" s="286"/>
      <c r="K2" s="287"/>
    </row>
    <row r="3" s="16" customFormat="1" ht="45" customHeight="1">
      <c r="B3" s="288"/>
      <c r="C3" s="289" t="s">
        <v>1361</v>
      </c>
      <c r="D3" s="289"/>
      <c r="E3" s="289"/>
      <c r="F3" s="289"/>
      <c r="G3" s="289"/>
      <c r="H3" s="289"/>
      <c r="I3" s="289"/>
      <c r="J3" s="289"/>
      <c r="K3" s="290"/>
    </row>
    <row r="4" s="1" customFormat="1" ht="25.5" customHeight="1">
      <c r="B4" s="291"/>
      <c r="C4" s="292" t="s">
        <v>1362</v>
      </c>
      <c r="D4" s="292"/>
      <c r="E4" s="292"/>
      <c r="F4" s="292"/>
      <c r="G4" s="292"/>
      <c r="H4" s="292"/>
      <c r="I4" s="292"/>
      <c r="J4" s="292"/>
      <c r="K4" s="293"/>
    </row>
    <row r="5" s="1" customFormat="1" ht="5.25" customHeight="1">
      <c r="B5" s="291"/>
      <c r="C5" s="294"/>
      <c r="D5" s="294"/>
      <c r="E5" s="294"/>
      <c r="F5" s="294"/>
      <c r="G5" s="294"/>
      <c r="H5" s="294"/>
      <c r="I5" s="294"/>
      <c r="J5" s="294"/>
      <c r="K5" s="293"/>
    </row>
    <row r="6" s="1" customFormat="1" ht="15" customHeight="1">
      <c r="B6" s="291"/>
      <c r="C6" s="295" t="s">
        <v>1363</v>
      </c>
      <c r="D6" s="295"/>
      <c r="E6" s="295"/>
      <c r="F6" s="295"/>
      <c r="G6" s="295"/>
      <c r="H6" s="295"/>
      <c r="I6" s="295"/>
      <c r="J6" s="295"/>
      <c r="K6" s="293"/>
    </row>
    <row r="7" s="1" customFormat="1" ht="15" customHeight="1">
      <c r="B7" s="296"/>
      <c r="C7" s="295" t="s">
        <v>1364</v>
      </c>
      <c r="D7" s="295"/>
      <c r="E7" s="295"/>
      <c r="F7" s="295"/>
      <c r="G7" s="295"/>
      <c r="H7" s="295"/>
      <c r="I7" s="295"/>
      <c r="J7" s="295"/>
      <c r="K7" s="293"/>
    </row>
    <row r="8" s="1" customFormat="1" ht="12.75" customHeight="1">
      <c r="B8" s="296"/>
      <c r="C8" s="295"/>
      <c r="D8" s="295"/>
      <c r="E8" s="295"/>
      <c r="F8" s="295"/>
      <c r="G8" s="295"/>
      <c r="H8" s="295"/>
      <c r="I8" s="295"/>
      <c r="J8" s="295"/>
      <c r="K8" s="293"/>
    </row>
    <row r="9" s="1" customFormat="1" ht="15" customHeight="1">
      <c r="B9" s="296"/>
      <c r="C9" s="295" t="s">
        <v>1365</v>
      </c>
      <c r="D9" s="295"/>
      <c r="E9" s="295"/>
      <c r="F9" s="295"/>
      <c r="G9" s="295"/>
      <c r="H9" s="295"/>
      <c r="I9" s="295"/>
      <c r="J9" s="295"/>
      <c r="K9" s="293"/>
    </row>
    <row r="10" s="1" customFormat="1" ht="15" customHeight="1">
      <c r="B10" s="296"/>
      <c r="C10" s="295"/>
      <c r="D10" s="295" t="s">
        <v>1366</v>
      </c>
      <c r="E10" s="295"/>
      <c r="F10" s="295"/>
      <c r="G10" s="295"/>
      <c r="H10" s="295"/>
      <c r="I10" s="295"/>
      <c r="J10" s="295"/>
      <c r="K10" s="293"/>
    </row>
    <row r="11" s="1" customFormat="1" ht="15" customHeight="1">
      <c r="B11" s="296"/>
      <c r="C11" s="297"/>
      <c r="D11" s="295" t="s">
        <v>1367</v>
      </c>
      <c r="E11" s="295"/>
      <c r="F11" s="295"/>
      <c r="G11" s="295"/>
      <c r="H11" s="295"/>
      <c r="I11" s="295"/>
      <c r="J11" s="295"/>
      <c r="K11" s="293"/>
    </row>
    <row r="12" s="1" customFormat="1" ht="15" customHeight="1">
      <c r="B12" s="296"/>
      <c r="C12" s="297"/>
      <c r="D12" s="295"/>
      <c r="E12" s="295"/>
      <c r="F12" s="295"/>
      <c r="G12" s="295"/>
      <c r="H12" s="295"/>
      <c r="I12" s="295"/>
      <c r="J12" s="295"/>
      <c r="K12" s="293"/>
    </row>
    <row r="13" s="1" customFormat="1" ht="15" customHeight="1">
      <c r="B13" s="296"/>
      <c r="C13" s="297"/>
      <c r="D13" s="298" t="s">
        <v>1368</v>
      </c>
      <c r="E13" s="295"/>
      <c r="F13" s="295"/>
      <c r="G13" s="295"/>
      <c r="H13" s="295"/>
      <c r="I13" s="295"/>
      <c r="J13" s="295"/>
      <c r="K13" s="293"/>
    </row>
    <row r="14" s="1" customFormat="1" ht="12.75" customHeight="1">
      <c r="B14" s="296"/>
      <c r="C14" s="297"/>
      <c r="D14" s="297"/>
      <c r="E14" s="297"/>
      <c r="F14" s="297"/>
      <c r="G14" s="297"/>
      <c r="H14" s="297"/>
      <c r="I14" s="297"/>
      <c r="J14" s="297"/>
      <c r="K14" s="293"/>
    </row>
    <row r="15" s="1" customFormat="1" ht="15" customHeight="1">
      <c r="B15" s="296"/>
      <c r="C15" s="297"/>
      <c r="D15" s="295" t="s">
        <v>1369</v>
      </c>
      <c r="E15" s="295"/>
      <c r="F15" s="295"/>
      <c r="G15" s="295"/>
      <c r="H15" s="295"/>
      <c r="I15" s="295"/>
      <c r="J15" s="295"/>
      <c r="K15" s="293"/>
    </row>
    <row r="16" s="1" customFormat="1" ht="15" customHeight="1">
      <c r="B16" s="296"/>
      <c r="C16" s="297"/>
      <c r="D16" s="295" t="s">
        <v>1370</v>
      </c>
      <c r="E16" s="295"/>
      <c r="F16" s="295"/>
      <c r="G16" s="295"/>
      <c r="H16" s="295"/>
      <c r="I16" s="295"/>
      <c r="J16" s="295"/>
      <c r="K16" s="293"/>
    </row>
    <row r="17" s="1" customFormat="1" ht="15" customHeight="1">
      <c r="B17" s="296"/>
      <c r="C17" s="297"/>
      <c r="D17" s="295" t="s">
        <v>1371</v>
      </c>
      <c r="E17" s="295"/>
      <c r="F17" s="295"/>
      <c r="G17" s="295"/>
      <c r="H17" s="295"/>
      <c r="I17" s="295"/>
      <c r="J17" s="295"/>
      <c r="K17" s="293"/>
    </row>
    <row r="18" s="1" customFormat="1" ht="15" customHeight="1">
      <c r="B18" s="296"/>
      <c r="C18" s="297"/>
      <c r="D18" s="297"/>
      <c r="E18" s="299" t="s">
        <v>75</v>
      </c>
      <c r="F18" s="295" t="s">
        <v>1372</v>
      </c>
      <c r="G18" s="295"/>
      <c r="H18" s="295"/>
      <c r="I18" s="295"/>
      <c r="J18" s="295"/>
      <c r="K18" s="293"/>
    </row>
    <row r="19" s="1" customFormat="1" ht="15" customHeight="1">
      <c r="B19" s="296"/>
      <c r="C19" s="297"/>
      <c r="D19" s="297"/>
      <c r="E19" s="299" t="s">
        <v>1373</v>
      </c>
      <c r="F19" s="295" t="s">
        <v>1374</v>
      </c>
      <c r="G19" s="295"/>
      <c r="H19" s="295"/>
      <c r="I19" s="295"/>
      <c r="J19" s="295"/>
      <c r="K19" s="293"/>
    </row>
    <row r="20" s="1" customFormat="1" ht="15" customHeight="1">
      <c r="B20" s="296"/>
      <c r="C20" s="297"/>
      <c r="D20" s="297"/>
      <c r="E20" s="299" t="s">
        <v>1375</v>
      </c>
      <c r="F20" s="295" t="s">
        <v>1376</v>
      </c>
      <c r="G20" s="295"/>
      <c r="H20" s="295"/>
      <c r="I20" s="295"/>
      <c r="J20" s="295"/>
      <c r="K20" s="293"/>
    </row>
    <row r="21" s="1" customFormat="1" ht="15" customHeight="1">
      <c r="B21" s="296"/>
      <c r="C21" s="297"/>
      <c r="D21" s="297"/>
      <c r="E21" s="299" t="s">
        <v>1377</v>
      </c>
      <c r="F21" s="295" t="s">
        <v>1378</v>
      </c>
      <c r="G21" s="295"/>
      <c r="H21" s="295"/>
      <c r="I21" s="295"/>
      <c r="J21" s="295"/>
      <c r="K21" s="293"/>
    </row>
    <row r="22" s="1" customFormat="1" ht="15" customHeight="1">
      <c r="B22" s="296"/>
      <c r="C22" s="297"/>
      <c r="D22" s="297"/>
      <c r="E22" s="299" t="s">
        <v>1379</v>
      </c>
      <c r="F22" s="295" t="s">
        <v>1380</v>
      </c>
      <c r="G22" s="295"/>
      <c r="H22" s="295"/>
      <c r="I22" s="295"/>
      <c r="J22" s="295"/>
      <c r="K22" s="293"/>
    </row>
    <row r="23" s="1" customFormat="1" ht="15" customHeight="1">
      <c r="B23" s="296"/>
      <c r="C23" s="297"/>
      <c r="D23" s="297"/>
      <c r="E23" s="299" t="s">
        <v>82</v>
      </c>
      <c r="F23" s="295" t="s">
        <v>1381</v>
      </c>
      <c r="G23" s="295"/>
      <c r="H23" s="295"/>
      <c r="I23" s="295"/>
      <c r="J23" s="295"/>
      <c r="K23" s="293"/>
    </row>
    <row r="24" s="1" customFormat="1" ht="12.75" customHeight="1">
      <c r="B24" s="296"/>
      <c r="C24" s="297"/>
      <c r="D24" s="297"/>
      <c r="E24" s="297"/>
      <c r="F24" s="297"/>
      <c r="G24" s="297"/>
      <c r="H24" s="297"/>
      <c r="I24" s="297"/>
      <c r="J24" s="297"/>
      <c r="K24" s="293"/>
    </row>
    <row r="25" s="1" customFormat="1" ht="15" customHeight="1">
      <c r="B25" s="296"/>
      <c r="C25" s="295" t="s">
        <v>1382</v>
      </c>
      <c r="D25" s="295"/>
      <c r="E25" s="295"/>
      <c r="F25" s="295"/>
      <c r="G25" s="295"/>
      <c r="H25" s="295"/>
      <c r="I25" s="295"/>
      <c r="J25" s="295"/>
      <c r="K25" s="293"/>
    </row>
    <row r="26" s="1" customFormat="1" ht="15" customHeight="1">
      <c r="B26" s="296"/>
      <c r="C26" s="295" t="s">
        <v>1383</v>
      </c>
      <c r="D26" s="295"/>
      <c r="E26" s="295"/>
      <c r="F26" s="295"/>
      <c r="G26" s="295"/>
      <c r="H26" s="295"/>
      <c r="I26" s="295"/>
      <c r="J26" s="295"/>
      <c r="K26" s="293"/>
    </row>
    <row r="27" s="1" customFormat="1" ht="15" customHeight="1">
      <c r="B27" s="296"/>
      <c r="C27" s="295"/>
      <c r="D27" s="295" t="s">
        <v>1384</v>
      </c>
      <c r="E27" s="295"/>
      <c r="F27" s="295"/>
      <c r="G27" s="295"/>
      <c r="H27" s="295"/>
      <c r="I27" s="295"/>
      <c r="J27" s="295"/>
      <c r="K27" s="293"/>
    </row>
    <row r="28" s="1" customFormat="1" ht="15" customHeight="1">
      <c r="B28" s="296"/>
      <c r="C28" s="297"/>
      <c r="D28" s="295" t="s">
        <v>1385</v>
      </c>
      <c r="E28" s="295"/>
      <c r="F28" s="295"/>
      <c r="G28" s="295"/>
      <c r="H28" s="295"/>
      <c r="I28" s="295"/>
      <c r="J28" s="295"/>
      <c r="K28" s="293"/>
    </row>
    <row r="29" s="1" customFormat="1" ht="12.75" customHeight="1">
      <c r="B29" s="296"/>
      <c r="C29" s="297"/>
      <c r="D29" s="297"/>
      <c r="E29" s="297"/>
      <c r="F29" s="297"/>
      <c r="G29" s="297"/>
      <c r="H29" s="297"/>
      <c r="I29" s="297"/>
      <c r="J29" s="297"/>
      <c r="K29" s="293"/>
    </row>
    <row r="30" s="1" customFormat="1" ht="15" customHeight="1">
      <c r="B30" s="296"/>
      <c r="C30" s="297"/>
      <c r="D30" s="295" t="s">
        <v>1386</v>
      </c>
      <c r="E30" s="295"/>
      <c r="F30" s="295"/>
      <c r="G30" s="295"/>
      <c r="H30" s="295"/>
      <c r="I30" s="295"/>
      <c r="J30" s="295"/>
      <c r="K30" s="293"/>
    </row>
    <row r="31" s="1" customFormat="1" ht="15" customHeight="1">
      <c r="B31" s="296"/>
      <c r="C31" s="297"/>
      <c r="D31" s="295" t="s">
        <v>1387</v>
      </c>
      <c r="E31" s="295"/>
      <c r="F31" s="295"/>
      <c r="G31" s="295"/>
      <c r="H31" s="295"/>
      <c r="I31" s="295"/>
      <c r="J31" s="295"/>
      <c r="K31" s="293"/>
    </row>
    <row r="32" s="1" customFormat="1" ht="12.75" customHeight="1">
      <c r="B32" s="296"/>
      <c r="C32" s="297"/>
      <c r="D32" s="297"/>
      <c r="E32" s="297"/>
      <c r="F32" s="297"/>
      <c r="G32" s="297"/>
      <c r="H32" s="297"/>
      <c r="I32" s="297"/>
      <c r="J32" s="297"/>
      <c r="K32" s="293"/>
    </row>
    <row r="33" s="1" customFormat="1" ht="15" customHeight="1">
      <c r="B33" s="296"/>
      <c r="C33" s="297"/>
      <c r="D33" s="295" t="s">
        <v>1388</v>
      </c>
      <c r="E33" s="295"/>
      <c r="F33" s="295"/>
      <c r="G33" s="295"/>
      <c r="H33" s="295"/>
      <c r="I33" s="295"/>
      <c r="J33" s="295"/>
      <c r="K33" s="293"/>
    </row>
    <row r="34" s="1" customFormat="1" ht="15" customHeight="1">
      <c r="B34" s="296"/>
      <c r="C34" s="297"/>
      <c r="D34" s="295" t="s">
        <v>1389</v>
      </c>
      <c r="E34" s="295"/>
      <c r="F34" s="295"/>
      <c r="G34" s="295"/>
      <c r="H34" s="295"/>
      <c r="I34" s="295"/>
      <c r="J34" s="295"/>
      <c r="K34" s="293"/>
    </row>
    <row r="35" s="1" customFormat="1" ht="15" customHeight="1">
      <c r="B35" s="296"/>
      <c r="C35" s="297"/>
      <c r="D35" s="295" t="s">
        <v>1390</v>
      </c>
      <c r="E35" s="295"/>
      <c r="F35" s="295"/>
      <c r="G35" s="295"/>
      <c r="H35" s="295"/>
      <c r="I35" s="295"/>
      <c r="J35" s="295"/>
      <c r="K35" s="293"/>
    </row>
    <row r="36" s="1" customFormat="1" ht="15" customHeight="1">
      <c r="B36" s="296"/>
      <c r="C36" s="297"/>
      <c r="D36" s="295"/>
      <c r="E36" s="298" t="s">
        <v>192</v>
      </c>
      <c r="F36" s="295"/>
      <c r="G36" s="295" t="s">
        <v>1391</v>
      </c>
      <c r="H36" s="295"/>
      <c r="I36" s="295"/>
      <c r="J36" s="295"/>
      <c r="K36" s="293"/>
    </row>
    <row r="37" s="1" customFormat="1" ht="30.75" customHeight="1">
      <c r="B37" s="296"/>
      <c r="C37" s="297"/>
      <c r="D37" s="295"/>
      <c r="E37" s="298" t="s">
        <v>1392</v>
      </c>
      <c r="F37" s="295"/>
      <c r="G37" s="295" t="s">
        <v>1393</v>
      </c>
      <c r="H37" s="295"/>
      <c r="I37" s="295"/>
      <c r="J37" s="295"/>
      <c r="K37" s="293"/>
    </row>
    <row r="38" s="1" customFormat="1" ht="15" customHeight="1">
      <c r="B38" s="296"/>
      <c r="C38" s="297"/>
      <c r="D38" s="295"/>
      <c r="E38" s="298" t="s">
        <v>50</v>
      </c>
      <c r="F38" s="295"/>
      <c r="G38" s="295" t="s">
        <v>1394</v>
      </c>
      <c r="H38" s="295"/>
      <c r="I38" s="295"/>
      <c r="J38" s="295"/>
      <c r="K38" s="293"/>
    </row>
    <row r="39" s="1" customFormat="1" ht="15" customHeight="1">
      <c r="B39" s="296"/>
      <c r="C39" s="297"/>
      <c r="D39" s="295"/>
      <c r="E39" s="298" t="s">
        <v>51</v>
      </c>
      <c r="F39" s="295"/>
      <c r="G39" s="295" t="s">
        <v>1395</v>
      </c>
      <c r="H39" s="295"/>
      <c r="I39" s="295"/>
      <c r="J39" s="295"/>
      <c r="K39" s="293"/>
    </row>
    <row r="40" s="1" customFormat="1" ht="15" customHeight="1">
      <c r="B40" s="296"/>
      <c r="C40" s="297"/>
      <c r="D40" s="295"/>
      <c r="E40" s="298" t="s">
        <v>193</v>
      </c>
      <c r="F40" s="295"/>
      <c r="G40" s="295" t="s">
        <v>1396</v>
      </c>
      <c r="H40" s="295"/>
      <c r="I40" s="295"/>
      <c r="J40" s="295"/>
      <c r="K40" s="293"/>
    </row>
    <row r="41" s="1" customFormat="1" ht="15" customHeight="1">
      <c r="B41" s="296"/>
      <c r="C41" s="297"/>
      <c r="D41" s="295"/>
      <c r="E41" s="298" t="s">
        <v>194</v>
      </c>
      <c r="F41" s="295"/>
      <c r="G41" s="295" t="s">
        <v>1397</v>
      </c>
      <c r="H41" s="295"/>
      <c r="I41" s="295"/>
      <c r="J41" s="295"/>
      <c r="K41" s="293"/>
    </row>
    <row r="42" s="1" customFormat="1" ht="15" customHeight="1">
      <c r="B42" s="296"/>
      <c r="C42" s="297"/>
      <c r="D42" s="295"/>
      <c r="E42" s="298" t="s">
        <v>1398</v>
      </c>
      <c r="F42" s="295"/>
      <c r="G42" s="295" t="s">
        <v>1399</v>
      </c>
      <c r="H42" s="295"/>
      <c r="I42" s="295"/>
      <c r="J42" s="295"/>
      <c r="K42" s="293"/>
    </row>
    <row r="43" s="1" customFormat="1" ht="15" customHeight="1">
      <c r="B43" s="296"/>
      <c r="C43" s="297"/>
      <c r="D43" s="295"/>
      <c r="E43" s="298"/>
      <c r="F43" s="295"/>
      <c r="G43" s="295" t="s">
        <v>1400</v>
      </c>
      <c r="H43" s="295"/>
      <c r="I43" s="295"/>
      <c r="J43" s="295"/>
      <c r="K43" s="293"/>
    </row>
    <row r="44" s="1" customFormat="1" ht="15" customHeight="1">
      <c r="B44" s="296"/>
      <c r="C44" s="297"/>
      <c r="D44" s="295"/>
      <c r="E44" s="298" t="s">
        <v>1401</v>
      </c>
      <c r="F44" s="295"/>
      <c r="G44" s="295" t="s">
        <v>1402</v>
      </c>
      <c r="H44" s="295"/>
      <c r="I44" s="295"/>
      <c r="J44" s="295"/>
      <c r="K44" s="293"/>
    </row>
    <row r="45" s="1" customFormat="1" ht="15" customHeight="1">
      <c r="B45" s="296"/>
      <c r="C45" s="297"/>
      <c r="D45" s="295"/>
      <c r="E45" s="298" t="s">
        <v>196</v>
      </c>
      <c r="F45" s="295"/>
      <c r="G45" s="295" t="s">
        <v>1403</v>
      </c>
      <c r="H45" s="295"/>
      <c r="I45" s="295"/>
      <c r="J45" s="295"/>
      <c r="K45" s="293"/>
    </row>
    <row r="46" s="1" customFormat="1" ht="12.75" customHeight="1">
      <c r="B46" s="296"/>
      <c r="C46" s="297"/>
      <c r="D46" s="295"/>
      <c r="E46" s="295"/>
      <c r="F46" s="295"/>
      <c r="G46" s="295"/>
      <c r="H46" s="295"/>
      <c r="I46" s="295"/>
      <c r="J46" s="295"/>
      <c r="K46" s="293"/>
    </row>
    <row r="47" s="1" customFormat="1" ht="15" customHeight="1">
      <c r="B47" s="296"/>
      <c r="C47" s="297"/>
      <c r="D47" s="295" t="s">
        <v>1404</v>
      </c>
      <c r="E47" s="295"/>
      <c r="F47" s="295"/>
      <c r="G47" s="295"/>
      <c r="H47" s="295"/>
      <c r="I47" s="295"/>
      <c r="J47" s="295"/>
      <c r="K47" s="293"/>
    </row>
    <row r="48" s="1" customFormat="1" ht="15" customHeight="1">
      <c r="B48" s="296"/>
      <c r="C48" s="297"/>
      <c r="D48" s="297"/>
      <c r="E48" s="295" t="s">
        <v>1405</v>
      </c>
      <c r="F48" s="295"/>
      <c r="G48" s="295"/>
      <c r="H48" s="295"/>
      <c r="I48" s="295"/>
      <c r="J48" s="295"/>
      <c r="K48" s="293"/>
    </row>
    <row r="49" s="1" customFormat="1" ht="15" customHeight="1">
      <c r="B49" s="296"/>
      <c r="C49" s="297"/>
      <c r="D49" s="297"/>
      <c r="E49" s="295" t="s">
        <v>1406</v>
      </c>
      <c r="F49" s="295"/>
      <c r="G49" s="295"/>
      <c r="H49" s="295"/>
      <c r="I49" s="295"/>
      <c r="J49" s="295"/>
      <c r="K49" s="293"/>
    </row>
    <row r="50" s="1" customFormat="1" ht="15" customHeight="1">
      <c r="B50" s="296"/>
      <c r="C50" s="297"/>
      <c r="D50" s="297"/>
      <c r="E50" s="295" t="s">
        <v>1407</v>
      </c>
      <c r="F50" s="295"/>
      <c r="G50" s="295"/>
      <c r="H50" s="295"/>
      <c r="I50" s="295"/>
      <c r="J50" s="295"/>
      <c r="K50" s="293"/>
    </row>
    <row r="51" s="1" customFormat="1" ht="15" customHeight="1">
      <c r="B51" s="296"/>
      <c r="C51" s="297"/>
      <c r="D51" s="295" t="s">
        <v>1408</v>
      </c>
      <c r="E51" s="295"/>
      <c r="F51" s="295"/>
      <c r="G51" s="295"/>
      <c r="H51" s="295"/>
      <c r="I51" s="295"/>
      <c r="J51" s="295"/>
      <c r="K51" s="293"/>
    </row>
    <row r="52" s="1" customFormat="1" ht="25.5" customHeight="1">
      <c r="B52" s="291"/>
      <c r="C52" s="292" t="s">
        <v>1409</v>
      </c>
      <c r="D52" s="292"/>
      <c r="E52" s="292"/>
      <c r="F52" s="292"/>
      <c r="G52" s="292"/>
      <c r="H52" s="292"/>
      <c r="I52" s="292"/>
      <c r="J52" s="292"/>
      <c r="K52" s="293"/>
    </row>
    <row r="53" s="1" customFormat="1" ht="5.25" customHeight="1">
      <c r="B53" s="291"/>
      <c r="C53" s="294"/>
      <c r="D53" s="294"/>
      <c r="E53" s="294"/>
      <c r="F53" s="294"/>
      <c r="G53" s="294"/>
      <c r="H53" s="294"/>
      <c r="I53" s="294"/>
      <c r="J53" s="294"/>
      <c r="K53" s="293"/>
    </row>
    <row r="54" s="1" customFormat="1" ht="15" customHeight="1">
      <c r="B54" s="291"/>
      <c r="C54" s="295" t="s">
        <v>1410</v>
      </c>
      <c r="D54" s="295"/>
      <c r="E54" s="295"/>
      <c r="F54" s="295"/>
      <c r="G54" s="295"/>
      <c r="H54" s="295"/>
      <c r="I54" s="295"/>
      <c r="J54" s="295"/>
      <c r="K54" s="293"/>
    </row>
    <row r="55" s="1" customFormat="1" ht="15" customHeight="1">
      <c r="B55" s="291"/>
      <c r="C55" s="295" t="s">
        <v>1411</v>
      </c>
      <c r="D55" s="295"/>
      <c r="E55" s="295"/>
      <c r="F55" s="295"/>
      <c r="G55" s="295"/>
      <c r="H55" s="295"/>
      <c r="I55" s="295"/>
      <c r="J55" s="295"/>
      <c r="K55" s="293"/>
    </row>
    <row r="56" s="1" customFormat="1" ht="12.75" customHeight="1">
      <c r="B56" s="291"/>
      <c r="C56" s="295"/>
      <c r="D56" s="295"/>
      <c r="E56" s="295"/>
      <c r="F56" s="295"/>
      <c r="G56" s="295"/>
      <c r="H56" s="295"/>
      <c r="I56" s="295"/>
      <c r="J56" s="295"/>
      <c r="K56" s="293"/>
    </row>
    <row r="57" s="1" customFormat="1" ht="15" customHeight="1">
      <c r="B57" s="291"/>
      <c r="C57" s="295" t="s">
        <v>1412</v>
      </c>
      <c r="D57" s="295"/>
      <c r="E57" s="295"/>
      <c r="F57" s="295"/>
      <c r="G57" s="295"/>
      <c r="H57" s="295"/>
      <c r="I57" s="295"/>
      <c r="J57" s="295"/>
      <c r="K57" s="293"/>
    </row>
    <row r="58" s="1" customFormat="1" ht="15" customHeight="1">
      <c r="B58" s="291"/>
      <c r="C58" s="297"/>
      <c r="D58" s="295" t="s">
        <v>1413</v>
      </c>
      <c r="E58" s="295"/>
      <c r="F58" s="295"/>
      <c r="G58" s="295"/>
      <c r="H58" s="295"/>
      <c r="I58" s="295"/>
      <c r="J58" s="295"/>
      <c r="K58" s="293"/>
    </row>
    <row r="59" s="1" customFormat="1" ht="15" customHeight="1">
      <c r="B59" s="291"/>
      <c r="C59" s="297"/>
      <c r="D59" s="295" t="s">
        <v>1414</v>
      </c>
      <c r="E59" s="295"/>
      <c r="F59" s="295"/>
      <c r="G59" s="295"/>
      <c r="H59" s="295"/>
      <c r="I59" s="295"/>
      <c r="J59" s="295"/>
      <c r="K59" s="293"/>
    </row>
    <row r="60" s="1" customFormat="1" ht="15" customHeight="1">
      <c r="B60" s="291"/>
      <c r="C60" s="297"/>
      <c r="D60" s="295" t="s">
        <v>1415</v>
      </c>
      <c r="E60" s="295"/>
      <c r="F60" s="295"/>
      <c r="G60" s="295"/>
      <c r="H60" s="295"/>
      <c r="I60" s="295"/>
      <c r="J60" s="295"/>
      <c r="K60" s="293"/>
    </row>
    <row r="61" s="1" customFormat="1" ht="15" customHeight="1">
      <c r="B61" s="291"/>
      <c r="C61" s="297"/>
      <c r="D61" s="295" t="s">
        <v>1416</v>
      </c>
      <c r="E61" s="295"/>
      <c r="F61" s="295"/>
      <c r="G61" s="295"/>
      <c r="H61" s="295"/>
      <c r="I61" s="295"/>
      <c r="J61" s="295"/>
      <c r="K61" s="293"/>
    </row>
    <row r="62" s="1" customFormat="1" ht="15" customHeight="1">
      <c r="B62" s="291"/>
      <c r="C62" s="297"/>
      <c r="D62" s="300" t="s">
        <v>1417</v>
      </c>
      <c r="E62" s="300"/>
      <c r="F62" s="300"/>
      <c r="G62" s="300"/>
      <c r="H62" s="300"/>
      <c r="I62" s="300"/>
      <c r="J62" s="300"/>
      <c r="K62" s="293"/>
    </row>
    <row r="63" s="1" customFormat="1" ht="15" customHeight="1">
      <c r="B63" s="291"/>
      <c r="C63" s="297"/>
      <c r="D63" s="295" t="s">
        <v>1418</v>
      </c>
      <c r="E63" s="295"/>
      <c r="F63" s="295"/>
      <c r="G63" s="295"/>
      <c r="H63" s="295"/>
      <c r="I63" s="295"/>
      <c r="J63" s="295"/>
      <c r="K63" s="293"/>
    </row>
    <row r="64" s="1" customFormat="1" ht="12.75" customHeight="1">
      <c r="B64" s="291"/>
      <c r="C64" s="297"/>
      <c r="D64" s="297"/>
      <c r="E64" s="301"/>
      <c r="F64" s="297"/>
      <c r="G64" s="297"/>
      <c r="H64" s="297"/>
      <c r="I64" s="297"/>
      <c r="J64" s="297"/>
      <c r="K64" s="293"/>
    </row>
    <row r="65" s="1" customFormat="1" ht="15" customHeight="1">
      <c r="B65" s="291"/>
      <c r="C65" s="297"/>
      <c r="D65" s="295" t="s">
        <v>1419</v>
      </c>
      <c r="E65" s="295"/>
      <c r="F65" s="295"/>
      <c r="G65" s="295"/>
      <c r="H65" s="295"/>
      <c r="I65" s="295"/>
      <c r="J65" s="295"/>
      <c r="K65" s="293"/>
    </row>
    <row r="66" s="1" customFormat="1" ht="15" customHeight="1">
      <c r="B66" s="291"/>
      <c r="C66" s="297"/>
      <c r="D66" s="300" t="s">
        <v>1420</v>
      </c>
      <c r="E66" s="300"/>
      <c r="F66" s="300"/>
      <c r="G66" s="300"/>
      <c r="H66" s="300"/>
      <c r="I66" s="300"/>
      <c r="J66" s="300"/>
      <c r="K66" s="293"/>
    </row>
    <row r="67" s="1" customFormat="1" ht="15" customHeight="1">
      <c r="B67" s="291"/>
      <c r="C67" s="297"/>
      <c r="D67" s="295" t="s">
        <v>1421</v>
      </c>
      <c r="E67" s="295"/>
      <c r="F67" s="295"/>
      <c r="G67" s="295"/>
      <c r="H67" s="295"/>
      <c r="I67" s="295"/>
      <c r="J67" s="295"/>
      <c r="K67" s="293"/>
    </row>
    <row r="68" s="1" customFormat="1" ht="15" customHeight="1">
      <c r="B68" s="291"/>
      <c r="C68" s="297"/>
      <c r="D68" s="295" t="s">
        <v>1422</v>
      </c>
      <c r="E68" s="295"/>
      <c r="F68" s="295"/>
      <c r="G68" s="295"/>
      <c r="H68" s="295"/>
      <c r="I68" s="295"/>
      <c r="J68" s="295"/>
      <c r="K68" s="293"/>
    </row>
    <row r="69" s="1" customFormat="1" ht="15" customHeight="1">
      <c r="B69" s="291"/>
      <c r="C69" s="297"/>
      <c r="D69" s="295" t="s">
        <v>1423</v>
      </c>
      <c r="E69" s="295"/>
      <c r="F69" s="295"/>
      <c r="G69" s="295"/>
      <c r="H69" s="295"/>
      <c r="I69" s="295"/>
      <c r="J69" s="295"/>
      <c r="K69" s="293"/>
    </row>
    <row r="70" s="1" customFormat="1" ht="15" customHeight="1">
      <c r="B70" s="291"/>
      <c r="C70" s="297"/>
      <c r="D70" s="295" t="s">
        <v>1424</v>
      </c>
      <c r="E70" s="295"/>
      <c r="F70" s="295"/>
      <c r="G70" s="295"/>
      <c r="H70" s="295"/>
      <c r="I70" s="295"/>
      <c r="J70" s="295"/>
      <c r="K70" s="293"/>
    </row>
    <row r="71" s="1" customFormat="1" ht="12.75" customHeight="1">
      <c r="B71" s="302"/>
      <c r="C71" s="303"/>
      <c r="D71" s="303"/>
      <c r="E71" s="303"/>
      <c r="F71" s="303"/>
      <c r="G71" s="303"/>
      <c r="H71" s="303"/>
      <c r="I71" s="303"/>
      <c r="J71" s="303"/>
      <c r="K71" s="304"/>
    </row>
    <row r="72" s="1" customFormat="1" ht="18.75" customHeight="1">
      <c r="B72" s="305"/>
      <c r="C72" s="305"/>
      <c r="D72" s="305"/>
      <c r="E72" s="305"/>
      <c r="F72" s="305"/>
      <c r="G72" s="305"/>
      <c r="H72" s="305"/>
      <c r="I72" s="305"/>
      <c r="J72" s="305"/>
      <c r="K72" s="306"/>
    </row>
    <row r="73" s="1" customFormat="1" ht="18.75" customHeight="1">
      <c r="B73" s="306"/>
      <c r="C73" s="306"/>
      <c r="D73" s="306"/>
      <c r="E73" s="306"/>
      <c r="F73" s="306"/>
      <c r="G73" s="306"/>
      <c r="H73" s="306"/>
      <c r="I73" s="306"/>
      <c r="J73" s="306"/>
      <c r="K73" s="306"/>
    </row>
    <row r="74" s="1" customFormat="1" ht="7.5" customHeight="1">
      <c r="B74" s="307"/>
      <c r="C74" s="308"/>
      <c r="D74" s="308"/>
      <c r="E74" s="308"/>
      <c r="F74" s="308"/>
      <c r="G74" s="308"/>
      <c r="H74" s="308"/>
      <c r="I74" s="308"/>
      <c r="J74" s="308"/>
      <c r="K74" s="309"/>
    </row>
    <row r="75" s="1" customFormat="1" ht="45" customHeight="1">
      <c r="B75" s="310"/>
      <c r="C75" s="311" t="s">
        <v>1425</v>
      </c>
      <c r="D75" s="311"/>
      <c r="E75" s="311"/>
      <c r="F75" s="311"/>
      <c r="G75" s="311"/>
      <c r="H75" s="311"/>
      <c r="I75" s="311"/>
      <c r="J75" s="311"/>
      <c r="K75" s="312"/>
    </row>
    <row r="76" s="1" customFormat="1" ht="17.25" customHeight="1">
      <c r="B76" s="310"/>
      <c r="C76" s="313" t="s">
        <v>1426</v>
      </c>
      <c r="D76" s="313"/>
      <c r="E76" s="313"/>
      <c r="F76" s="313" t="s">
        <v>1427</v>
      </c>
      <c r="G76" s="314"/>
      <c r="H76" s="313" t="s">
        <v>51</v>
      </c>
      <c r="I76" s="313" t="s">
        <v>54</v>
      </c>
      <c r="J76" s="313" t="s">
        <v>1428</v>
      </c>
      <c r="K76" s="312"/>
    </row>
    <row r="77" s="1" customFormat="1" ht="17.25" customHeight="1">
      <c r="B77" s="310"/>
      <c r="C77" s="315" t="s">
        <v>1429</v>
      </c>
      <c r="D77" s="315"/>
      <c r="E77" s="315"/>
      <c r="F77" s="316" t="s">
        <v>1430</v>
      </c>
      <c r="G77" s="317"/>
      <c r="H77" s="315"/>
      <c r="I77" s="315"/>
      <c r="J77" s="315" t="s">
        <v>1431</v>
      </c>
      <c r="K77" s="312"/>
    </row>
    <row r="78" s="1" customFormat="1" ht="5.25" customHeight="1">
      <c r="B78" s="310"/>
      <c r="C78" s="318"/>
      <c r="D78" s="318"/>
      <c r="E78" s="318"/>
      <c r="F78" s="318"/>
      <c r="G78" s="319"/>
      <c r="H78" s="318"/>
      <c r="I78" s="318"/>
      <c r="J78" s="318"/>
      <c r="K78" s="312"/>
    </row>
    <row r="79" s="1" customFormat="1" ht="15" customHeight="1">
      <c r="B79" s="310"/>
      <c r="C79" s="298" t="s">
        <v>50</v>
      </c>
      <c r="D79" s="320"/>
      <c r="E79" s="320"/>
      <c r="F79" s="321" t="s">
        <v>1432</v>
      </c>
      <c r="G79" s="322"/>
      <c r="H79" s="298" t="s">
        <v>1433</v>
      </c>
      <c r="I79" s="298" t="s">
        <v>1434</v>
      </c>
      <c r="J79" s="298">
        <v>20</v>
      </c>
      <c r="K79" s="312"/>
    </row>
    <row r="80" s="1" customFormat="1" ht="15" customHeight="1">
      <c r="B80" s="310"/>
      <c r="C80" s="298" t="s">
        <v>1435</v>
      </c>
      <c r="D80" s="298"/>
      <c r="E80" s="298"/>
      <c r="F80" s="321" t="s">
        <v>1432</v>
      </c>
      <c r="G80" s="322"/>
      <c r="H80" s="298" t="s">
        <v>1436</v>
      </c>
      <c r="I80" s="298" t="s">
        <v>1434</v>
      </c>
      <c r="J80" s="298">
        <v>120</v>
      </c>
      <c r="K80" s="312"/>
    </row>
    <row r="81" s="1" customFormat="1" ht="15" customHeight="1">
      <c r="B81" s="323"/>
      <c r="C81" s="298" t="s">
        <v>1437</v>
      </c>
      <c r="D81" s="298"/>
      <c r="E81" s="298"/>
      <c r="F81" s="321" t="s">
        <v>1438</v>
      </c>
      <c r="G81" s="322"/>
      <c r="H81" s="298" t="s">
        <v>1439</v>
      </c>
      <c r="I81" s="298" t="s">
        <v>1434</v>
      </c>
      <c r="J81" s="298">
        <v>50</v>
      </c>
      <c r="K81" s="312"/>
    </row>
    <row r="82" s="1" customFormat="1" ht="15" customHeight="1">
      <c r="B82" s="323"/>
      <c r="C82" s="298" t="s">
        <v>1440</v>
      </c>
      <c r="D82" s="298"/>
      <c r="E82" s="298"/>
      <c r="F82" s="321" t="s">
        <v>1432</v>
      </c>
      <c r="G82" s="322"/>
      <c r="H82" s="298" t="s">
        <v>1441</v>
      </c>
      <c r="I82" s="298" t="s">
        <v>1442</v>
      </c>
      <c r="J82" s="298"/>
      <c r="K82" s="312"/>
    </row>
    <row r="83" s="1" customFormat="1" ht="15" customHeight="1">
      <c r="B83" s="323"/>
      <c r="C83" s="324" t="s">
        <v>1443</v>
      </c>
      <c r="D83" s="324"/>
      <c r="E83" s="324"/>
      <c r="F83" s="325" t="s">
        <v>1438</v>
      </c>
      <c r="G83" s="324"/>
      <c r="H83" s="324" t="s">
        <v>1444</v>
      </c>
      <c r="I83" s="324" t="s">
        <v>1434</v>
      </c>
      <c r="J83" s="324">
        <v>15</v>
      </c>
      <c r="K83" s="312"/>
    </row>
    <row r="84" s="1" customFormat="1" ht="15" customHeight="1">
      <c r="B84" s="323"/>
      <c r="C84" s="324" t="s">
        <v>1445</v>
      </c>
      <c r="D84" s="324"/>
      <c r="E84" s="324"/>
      <c r="F84" s="325" t="s">
        <v>1438</v>
      </c>
      <c r="G84" s="324"/>
      <c r="H84" s="324" t="s">
        <v>1446</v>
      </c>
      <c r="I84" s="324" t="s">
        <v>1434</v>
      </c>
      <c r="J84" s="324">
        <v>15</v>
      </c>
      <c r="K84" s="312"/>
    </row>
    <row r="85" s="1" customFormat="1" ht="15" customHeight="1">
      <c r="B85" s="323"/>
      <c r="C85" s="324" t="s">
        <v>1447</v>
      </c>
      <c r="D85" s="324"/>
      <c r="E85" s="324"/>
      <c r="F85" s="325" t="s">
        <v>1438</v>
      </c>
      <c r="G85" s="324"/>
      <c r="H85" s="324" t="s">
        <v>1448</v>
      </c>
      <c r="I85" s="324" t="s">
        <v>1434</v>
      </c>
      <c r="J85" s="324">
        <v>20</v>
      </c>
      <c r="K85" s="312"/>
    </row>
    <row r="86" s="1" customFormat="1" ht="15" customHeight="1">
      <c r="B86" s="323"/>
      <c r="C86" s="324" t="s">
        <v>1449</v>
      </c>
      <c r="D86" s="324"/>
      <c r="E86" s="324"/>
      <c r="F86" s="325" t="s">
        <v>1438</v>
      </c>
      <c r="G86" s="324"/>
      <c r="H86" s="324" t="s">
        <v>1450</v>
      </c>
      <c r="I86" s="324" t="s">
        <v>1434</v>
      </c>
      <c r="J86" s="324">
        <v>20</v>
      </c>
      <c r="K86" s="312"/>
    </row>
    <row r="87" s="1" customFormat="1" ht="15" customHeight="1">
      <c r="B87" s="323"/>
      <c r="C87" s="298" t="s">
        <v>1451</v>
      </c>
      <c r="D87" s="298"/>
      <c r="E87" s="298"/>
      <c r="F87" s="321" t="s">
        <v>1438</v>
      </c>
      <c r="G87" s="322"/>
      <c r="H87" s="298" t="s">
        <v>1452</v>
      </c>
      <c r="I87" s="298" t="s">
        <v>1434</v>
      </c>
      <c r="J87" s="298">
        <v>50</v>
      </c>
      <c r="K87" s="312"/>
    </row>
    <row r="88" s="1" customFormat="1" ht="15" customHeight="1">
      <c r="B88" s="323"/>
      <c r="C88" s="298" t="s">
        <v>1453</v>
      </c>
      <c r="D88" s="298"/>
      <c r="E88" s="298"/>
      <c r="F88" s="321" t="s">
        <v>1438</v>
      </c>
      <c r="G88" s="322"/>
      <c r="H88" s="298" t="s">
        <v>1454</v>
      </c>
      <c r="I88" s="298" t="s">
        <v>1434</v>
      </c>
      <c r="J88" s="298">
        <v>20</v>
      </c>
      <c r="K88" s="312"/>
    </row>
    <row r="89" s="1" customFormat="1" ht="15" customHeight="1">
      <c r="B89" s="323"/>
      <c r="C89" s="298" t="s">
        <v>1455</v>
      </c>
      <c r="D89" s="298"/>
      <c r="E89" s="298"/>
      <c r="F89" s="321" t="s">
        <v>1438</v>
      </c>
      <c r="G89" s="322"/>
      <c r="H89" s="298" t="s">
        <v>1456</v>
      </c>
      <c r="I89" s="298" t="s">
        <v>1434</v>
      </c>
      <c r="J89" s="298">
        <v>20</v>
      </c>
      <c r="K89" s="312"/>
    </row>
    <row r="90" s="1" customFormat="1" ht="15" customHeight="1">
      <c r="B90" s="323"/>
      <c r="C90" s="298" t="s">
        <v>1457</v>
      </c>
      <c r="D90" s="298"/>
      <c r="E90" s="298"/>
      <c r="F90" s="321" t="s">
        <v>1438</v>
      </c>
      <c r="G90" s="322"/>
      <c r="H90" s="298" t="s">
        <v>1458</v>
      </c>
      <c r="I90" s="298" t="s">
        <v>1434</v>
      </c>
      <c r="J90" s="298">
        <v>50</v>
      </c>
      <c r="K90" s="312"/>
    </row>
    <row r="91" s="1" customFormat="1" ht="15" customHeight="1">
      <c r="B91" s="323"/>
      <c r="C91" s="298" t="s">
        <v>1459</v>
      </c>
      <c r="D91" s="298"/>
      <c r="E91" s="298"/>
      <c r="F91" s="321" t="s">
        <v>1438</v>
      </c>
      <c r="G91" s="322"/>
      <c r="H91" s="298" t="s">
        <v>1459</v>
      </c>
      <c r="I91" s="298" t="s">
        <v>1434</v>
      </c>
      <c r="J91" s="298">
        <v>50</v>
      </c>
      <c r="K91" s="312"/>
    </row>
    <row r="92" s="1" customFormat="1" ht="15" customHeight="1">
      <c r="B92" s="323"/>
      <c r="C92" s="298" t="s">
        <v>1460</v>
      </c>
      <c r="D92" s="298"/>
      <c r="E92" s="298"/>
      <c r="F92" s="321" t="s">
        <v>1438</v>
      </c>
      <c r="G92" s="322"/>
      <c r="H92" s="298" t="s">
        <v>1461</v>
      </c>
      <c r="I92" s="298" t="s">
        <v>1434</v>
      </c>
      <c r="J92" s="298">
        <v>255</v>
      </c>
      <c r="K92" s="312"/>
    </row>
    <row r="93" s="1" customFormat="1" ht="15" customHeight="1">
      <c r="B93" s="323"/>
      <c r="C93" s="298" t="s">
        <v>1462</v>
      </c>
      <c r="D93" s="298"/>
      <c r="E93" s="298"/>
      <c r="F93" s="321" t="s">
        <v>1432</v>
      </c>
      <c r="G93" s="322"/>
      <c r="H93" s="298" t="s">
        <v>1463</v>
      </c>
      <c r="I93" s="298" t="s">
        <v>1464</v>
      </c>
      <c r="J93" s="298"/>
      <c r="K93" s="312"/>
    </row>
    <row r="94" s="1" customFormat="1" ht="15" customHeight="1">
      <c r="B94" s="323"/>
      <c r="C94" s="298" t="s">
        <v>1465</v>
      </c>
      <c r="D94" s="298"/>
      <c r="E94" s="298"/>
      <c r="F94" s="321" t="s">
        <v>1432</v>
      </c>
      <c r="G94" s="322"/>
      <c r="H94" s="298" t="s">
        <v>1466</v>
      </c>
      <c r="I94" s="298" t="s">
        <v>1467</v>
      </c>
      <c r="J94" s="298"/>
      <c r="K94" s="312"/>
    </row>
    <row r="95" s="1" customFormat="1" ht="15" customHeight="1">
      <c r="B95" s="323"/>
      <c r="C95" s="298" t="s">
        <v>1468</v>
      </c>
      <c r="D95" s="298"/>
      <c r="E95" s="298"/>
      <c r="F95" s="321" t="s">
        <v>1432</v>
      </c>
      <c r="G95" s="322"/>
      <c r="H95" s="298" t="s">
        <v>1468</v>
      </c>
      <c r="I95" s="298" t="s">
        <v>1467</v>
      </c>
      <c r="J95" s="298"/>
      <c r="K95" s="312"/>
    </row>
    <row r="96" s="1" customFormat="1" ht="15" customHeight="1">
      <c r="B96" s="323"/>
      <c r="C96" s="298" t="s">
        <v>35</v>
      </c>
      <c r="D96" s="298"/>
      <c r="E96" s="298"/>
      <c r="F96" s="321" t="s">
        <v>1432</v>
      </c>
      <c r="G96" s="322"/>
      <c r="H96" s="298" t="s">
        <v>1469</v>
      </c>
      <c r="I96" s="298" t="s">
        <v>1467</v>
      </c>
      <c r="J96" s="298"/>
      <c r="K96" s="312"/>
    </row>
    <row r="97" s="1" customFormat="1" ht="15" customHeight="1">
      <c r="B97" s="323"/>
      <c r="C97" s="298" t="s">
        <v>45</v>
      </c>
      <c r="D97" s="298"/>
      <c r="E97" s="298"/>
      <c r="F97" s="321" t="s">
        <v>1432</v>
      </c>
      <c r="G97" s="322"/>
      <c r="H97" s="298" t="s">
        <v>1470</v>
      </c>
      <c r="I97" s="298" t="s">
        <v>1467</v>
      </c>
      <c r="J97" s="298"/>
      <c r="K97" s="312"/>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6"/>
      <c r="C100" s="306"/>
      <c r="D100" s="306"/>
      <c r="E100" s="306"/>
      <c r="F100" s="306"/>
      <c r="G100" s="306"/>
      <c r="H100" s="306"/>
      <c r="I100" s="306"/>
      <c r="J100" s="306"/>
      <c r="K100" s="306"/>
    </row>
    <row r="101" s="1" customFormat="1" ht="7.5" customHeight="1">
      <c r="B101" s="307"/>
      <c r="C101" s="308"/>
      <c r="D101" s="308"/>
      <c r="E101" s="308"/>
      <c r="F101" s="308"/>
      <c r="G101" s="308"/>
      <c r="H101" s="308"/>
      <c r="I101" s="308"/>
      <c r="J101" s="308"/>
      <c r="K101" s="309"/>
    </row>
    <row r="102" s="1" customFormat="1" ht="45" customHeight="1">
      <c r="B102" s="310"/>
      <c r="C102" s="311" t="s">
        <v>1471</v>
      </c>
      <c r="D102" s="311"/>
      <c r="E102" s="311"/>
      <c r="F102" s="311"/>
      <c r="G102" s="311"/>
      <c r="H102" s="311"/>
      <c r="I102" s="311"/>
      <c r="J102" s="311"/>
      <c r="K102" s="312"/>
    </row>
    <row r="103" s="1" customFormat="1" ht="17.25" customHeight="1">
      <c r="B103" s="310"/>
      <c r="C103" s="313" t="s">
        <v>1426</v>
      </c>
      <c r="D103" s="313"/>
      <c r="E103" s="313"/>
      <c r="F103" s="313" t="s">
        <v>1427</v>
      </c>
      <c r="G103" s="314"/>
      <c r="H103" s="313" t="s">
        <v>51</v>
      </c>
      <c r="I103" s="313" t="s">
        <v>54</v>
      </c>
      <c r="J103" s="313" t="s">
        <v>1428</v>
      </c>
      <c r="K103" s="312"/>
    </row>
    <row r="104" s="1" customFormat="1" ht="17.25" customHeight="1">
      <c r="B104" s="310"/>
      <c r="C104" s="315" t="s">
        <v>1429</v>
      </c>
      <c r="D104" s="315"/>
      <c r="E104" s="315"/>
      <c r="F104" s="316" t="s">
        <v>1430</v>
      </c>
      <c r="G104" s="317"/>
      <c r="H104" s="315"/>
      <c r="I104" s="315"/>
      <c r="J104" s="315" t="s">
        <v>1431</v>
      </c>
      <c r="K104" s="312"/>
    </row>
    <row r="105" s="1" customFormat="1" ht="5.25" customHeight="1">
      <c r="B105" s="310"/>
      <c r="C105" s="313"/>
      <c r="D105" s="313"/>
      <c r="E105" s="313"/>
      <c r="F105" s="313"/>
      <c r="G105" s="331"/>
      <c r="H105" s="313"/>
      <c r="I105" s="313"/>
      <c r="J105" s="313"/>
      <c r="K105" s="312"/>
    </row>
    <row r="106" s="1" customFormat="1" ht="15" customHeight="1">
      <c r="B106" s="310"/>
      <c r="C106" s="298" t="s">
        <v>50</v>
      </c>
      <c r="D106" s="320"/>
      <c r="E106" s="320"/>
      <c r="F106" s="321" t="s">
        <v>1432</v>
      </c>
      <c r="G106" s="298"/>
      <c r="H106" s="298" t="s">
        <v>1472</v>
      </c>
      <c r="I106" s="298" t="s">
        <v>1434</v>
      </c>
      <c r="J106" s="298">
        <v>20</v>
      </c>
      <c r="K106" s="312"/>
    </row>
    <row r="107" s="1" customFormat="1" ht="15" customHeight="1">
      <c r="B107" s="310"/>
      <c r="C107" s="298" t="s">
        <v>1435</v>
      </c>
      <c r="D107" s="298"/>
      <c r="E107" s="298"/>
      <c r="F107" s="321" t="s">
        <v>1432</v>
      </c>
      <c r="G107" s="298"/>
      <c r="H107" s="298" t="s">
        <v>1472</v>
      </c>
      <c r="I107" s="298" t="s">
        <v>1434</v>
      </c>
      <c r="J107" s="298">
        <v>120</v>
      </c>
      <c r="K107" s="312"/>
    </row>
    <row r="108" s="1" customFormat="1" ht="15" customHeight="1">
      <c r="B108" s="323"/>
      <c r="C108" s="298" t="s">
        <v>1437</v>
      </c>
      <c r="D108" s="298"/>
      <c r="E108" s="298"/>
      <c r="F108" s="321" t="s">
        <v>1438</v>
      </c>
      <c r="G108" s="298"/>
      <c r="H108" s="298" t="s">
        <v>1472</v>
      </c>
      <c r="I108" s="298" t="s">
        <v>1434</v>
      </c>
      <c r="J108" s="298">
        <v>50</v>
      </c>
      <c r="K108" s="312"/>
    </row>
    <row r="109" s="1" customFormat="1" ht="15" customHeight="1">
      <c r="B109" s="323"/>
      <c r="C109" s="298" t="s">
        <v>1440</v>
      </c>
      <c r="D109" s="298"/>
      <c r="E109" s="298"/>
      <c r="F109" s="321" t="s">
        <v>1432</v>
      </c>
      <c r="G109" s="298"/>
      <c r="H109" s="298" t="s">
        <v>1472</v>
      </c>
      <c r="I109" s="298" t="s">
        <v>1442</v>
      </c>
      <c r="J109" s="298"/>
      <c r="K109" s="312"/>
    </row>
    <row r="110" s="1" customFormat="1" ht="15" customHeight="1">
      <c r="B110" s="323"/>
      <c r="C110" s="298" t="s">
        <v>1451</v>
      </c>
      <c r="D110" s="298"/>
      <c r="E110" s="298"/>
      <c r="F110" s="321" t="s">
        <v>1438</v>
      </c>
      <c r="G110" s="298"/>
      <c r="H110" s="298" t="s">
        <v>1472</v>
      </c>
      <c r="I110" s="298" t="s">
        <v>1434</v>
      </c>
      <c r="J110" s="298">
        <v>50</v>
      </c>
      <c r="K110" s="312"/>
    </row>
    <row r="111" s="1" customFormat="1" ht="15" customHeight="1">
      <c r="B111" s="323"/>
      <c r="C111" s="298" t="s">
        <v>1459</v>
      </c>
      <c r="D111" s="298"/>
      <c r="E111" s="298"/>
      <c r="F111" s="321" t="s">
        <v>1438</v>
      </c>
      <c r="G111" s="298"/>
      <c r="H111" s="298" t="s">
        <v>1472</v>
      </c>
      <c r="I111" s="298" t="s">
        <v>1434</v>
      </c>
      <c r="J111" s="298">
        <v>50</v>
      </c>
      <c r="K111" s="312"/>
    </row>
    <row r="112" s="1" customFormat="1" ht="15" customHeight="1">
      <c r="B112" s="323"/>
      <c r="C112" s="298" t="s">
        <v>1457</v>
      </c>
      <c r="D112" s="298"/>
      <c r="E112" s="298"/>
      <c r="F112" s="321" t="s">
        <v>1438</v>
      </c>
      <c r="G112" s="298"/>
      <c r="H112" s="298" t="s">
        <v>1472</v>
      </c>
      <c r="I112" s="298" t="s">
        <v>1434</v>
      </c>
      <c r="J112" s="298">
        <v>50</v>
      </c>
      <c r="K112" s="312"/>
    </row>
    <row r="113" s="1" customFormat="1" ht="15" customHeight="1">
      <c r="B113" s="323"/>
      <c r="C113" s="298" t="s">
        <v>50</v>
      </c>
      <c r="D113" s="298"/>
      <c r="E113" s="298"/>
      <c r="F113" s="321" t="s">
        <v>1432</v>
      </c>
      <c r="G113" s="298"/>
      <c r="H113" s="298" t="s">
        <v>1473</v>
      </c>
      <c r="I113" s="298" t="s">
        <v>1434</v>
      </c>
      <c r="J113" s="298">
        <v>20</v>
      </c>
      <c r="K113" s="312"/>
    </row>
    <row r="114" s="1" customFormat="1" ht="15" customHeight="1">
      <c r="B114" s="323"/>
      <c r="C114" s="298" t="s">
        <v>1474</v>
      </c>
      <c r="D114" s="298"/>
      <c r="E114" s="298"/>
      <c r="F114" s="321" t="s">
        <v>1432</v>
      </c>
      <c r="G114" s="298"/>
      <c r="H114" s="298" t="s">
        <v>1475</v>
      </c>
      <c r="I114" s="298" t="s">
        <v>1434</v>
      </c>
      <c r="J114" s="298">
        <v>120</v>
      </c>
      <c r="K114" s="312"/>
    </row>
    <row r="115" s="1" customFormat="1" ht="15" customHeight="1">
      <c r="B115" s="323"/>
      <c r="C115" s="298" t="s">
        <v>35</v>
      </c>
      <c r="D115" s="298"/>
      <c r="E115" s="298"/>
      <c r="F115" s="321" t="s">
        <v>1432</v>
      </c>
      <c r="G115" s="298"/>
      <c r="H115" s="298" t="s">
        <v>1476</v>
      </c>
      <c r="I115" s="298" t="s">
        <v>1467</v>
      </c>
      <c r="J115" s="298"/>
      <c r="K115" s="312"/>
    </row>
    <row r="116" s="1" customFormat="1" ht="15" customHeight="1">
      <c r="B116" s="323"/>
      <c r="C116" s="298" t="s">
        <v>45</v>
      </c>
      <c r="D116" s="298"/>
      <c r="E116" s="298"/>
      <c r="F116" s="321" t="s">
        <v>1432</v>
      </c>
      <c r="G116" s="298"/>
      <c r="H116" s="298" t="s">
        <v>1477</v>
      </c>
      <c r="I116" s="298" t="s">
        <v>1467</v>
      </c>
      <c r="J116" s="298"/>
      <c r="K116" s="312"/>
    </row>
    <row r="117" s="1" customFormat="1" ht="15" customHeight="1">
      <c r="B117" s="323"/>
      <c r="C117" s="298" t="s">
        <v>54</v>
      </c>
      <c r="D117" s="298"/>
      <c r="E117" s="298"/>
      <c r="F117" s="321" t="s">
        <v>1432</v>
      </c>
      <c r="G117" s="298"/>
      <c r="H117" s="298" t="s">
        <v>1478</v>
      </c>
      <c r="I117" s="298" t="s">
        <v>1479</v>
      </c>
      <c r="J117" s="298"/>
      <c r="K117" s="312"/>
    </row>
    <row r="118" s="1" customFormat="1" ht="15" customHeight="1">
      <c r="B118" s="326"/>
      <c r="C118" s="332"/>
      <c r="D118" s="332"/>
      <c r="E118" s="332"/>
      <c r="F118" s="332"/>
      <c r="G118" s="332"/>
      <c r="H118" s="332"/>
      <c r="I118" s="332"/>
      <c r="J118" s="332"/>
      <c r="K118" s="328"/>
    </row>
    <row r="119" s="1" customFormat="1" ht="18.75" customHeight="1">
      <c r="B119" s="333"/>
      <c r="C119" s="334"/>
      <c r="D119" s="334"/>
      <c r="E119" s="334"/>
      <c r="F119" s="335"/>
      <c r="G119" s="334"/>
      <c r="H119" s="334"/>
      <c r="I119" s="334"/>
      <c r="J119" s="334"/>
      <c r="K119" s="333"/>
    </row>
    <row r="120" s="1" customFormat="1" ht="18.75" customHeight="1">
      <c r="B120" s="306"/>
      <c r="C120" s="306"/>
      <c r="D120" s="306"/>
      <c r="E120" s="306"/>
      <c r="F120" s="306"/>
      <c r="G120" s="306"/>
      <c r="H120" s="306"/>
      <c r="I120" s="306"/>
      <c r="J120" s="306"/>
      <c r="K120" s="306"/>
    </row>
    <row r="121" s="1" customFormat="1" ht="7.5" customHeight="1">
      <c r="B121" s="336"/>
      <c r="C121" s="337"/>
      <c r="D121" s="337"/>
      <c r="E121" s="337"/>
      <c r="F121" s="337"/>
      <c r="G121" s="337"/>
      <c r="H121" s="337"/>
      <c r="I121" s="337"/>
      <c r="J121" s="337"/>
      <c r="K121" s="338"/>
    </row>
    <row r="122" s="1" customFormat="1" ht="45" customHeight="1">
      <c r="B122" s="339"/>
      <c r="C122" s="289" t="s">
        <v>1480</v>
      </c>
      <c r="D122" s="289"/>
      <c r="E122" s="289"/>
      <c r="F122" s="289"/>
      <c r="G122" s="289"/>
      <c r="H122" s="289"/>
      <c r="I122" s="289"/>
      <c r="J122" s="289"/>
      <c r="K122" s="340"/>
    </row>
    <row r="123" s="1" customFormat="1" ht="17.25" customHeight="1">
      <c r="B123" s="341"/>
      <c r="C123" s="313" t="s">
        <v>1426</v>
      </c>
      <c r="D123" s="313"/>
      <c r="E123" s="313"/>
      <c r="F123" s="313" t="s">
        <v>1427</v>
      </c>
      <c r="G123" s="314"/>
      <c r="H123" s="313" t="s">
        <v>51</v>
      </c>
      <c r="I123" s="313" t="s">
        <v>54</v>
      </c>
      <c r="J123" s="313" t="s">
        <v>1428</v>
      </c>
      <c r="K123" s="342"/>
    </row>
    <row r="124" s="1" customFormat="1" ht="17.25" customHeight="1">
      <c r="B124" s="341"/>
      <c r="C124" s="315" t="s">
        <v>1429</v>
      </c>
      <c r="D124" s="315"/>
      <c r="E124" s="315"/>
      <c r="F124" s="316" t="s">
        <v>1430</v>
      </c>
      <c r="G124" s="317"/>
      <c r="H124" s="315"/>
      <c r="I124" s="315"/>
      <c r="J124" s="315" t="s">
        <v>1431</v>
      </c>
      <c r="K124" s="342"/>
    </row>
    <row r="125" s="1" customFormat="1" ht="5.25" customHeight="1">
      <c r="B125" s="343"/>
      <c r="C125" s="318"/>
      <c r="D125" s="318"/>
      <c r="E125" s="318"/>
      <c r="F125" s="318"/>
      <c r="G125" s="344"/>
      <c r="H125" s="318"/>
      <c r="I125" s="318"/>
      <c r="J125" s="318"/>
      <c r="K125" s="345"/>
    </row>
    <row r="126" s="1" customFormat="1" ht="15" customHeight="1">
      <c r="B126" s="343"/>
      <c r="C126" s="298" t="s">
        <v>1435</v>
      </c>
      <c r="D126" s="320"/>
      <c r="E126" s="320"/>
      <c r="F126" s="321" t="s">
        <v>1432</v>
      </c>
      <c r="G126" s="298"/>
      <c r="H126" s="298" t="s">
        <v>1472</v>
      </c>
      <c r="I126" s="298" t="s">
        <v>1434</v>
      </c>
      <c r="J126" s="298">
        <v>120</v>
      </c>
      <c r="K126" s="346"/>
    </row>
    <row r="127" s="1" customFormat="1" ht="15" customHeight="1">
      <c r="B127" s="343"/>
      <c r="C127" s="298" t="s">
        <v>1481</v>
      </c>
      <c r="D127" s="298"/>
      <c r="E127" s="298"/>
      <c r="F127" s="321" t="s">
        <v>1432</v>
      </c>
      <c r="G127" s="298"/>
      <c r="H127" s="298" t="s">
        <v>1482</v>
      </c>
      <c r="I127" s="298" t="s">
        <v>1434</v>
      </c>
      <c r="J127" s="298" t="s">
        <v>1483</v>
      </c>
      <c r="K127" s="346"/>
    </row>
    <row r="128" s="1" customFormat="1" ht="15" customHeight="1">
      <c r="B128" s="343"/>
      <c r="C128" s="298" t="s">
        <v>82</v>
      </c>
      <c r="D128" s="298"/>
      <c r="E128" s="298"/>
      <c r="F128" s="321" t="s">
        <v>1432</v>
      </c>
      <c r="G128" s="298"/>
      <c r="H128" s="298" t="s">
        <v>1484</v>
      </c>
      <c r="I128" s="298" t="s">
        <v>1434</v>
      </c>
      <c r="J128" s="298" t="s">
        <v>1483</v>
      </c>
      <c r="K128" s="346"/>
    </row>
    <row r="129" s="1" customFormat="1" ht="15" customHeight="1">
      <c r="B129" s="343"/>
      <c r="C129" s="298" t="s">
        <v>1443</v>
      </c>
      <c r="D129" s="298"/>
      <c r="E129" s="298"/>
      <c r="F129" s="321" t="s">
        <v>1438</v>
      </c>
      <c r="G129" s="298"/>
      <c r="H129" s="298" t="s">
        <v>1444</v>
      </c>
      <c r="I129" s="298" t="s">
        <v>1434</v>
      </c>
      <c r="J129" s="298">
        <v>15</v>
      </c>
      <c r="K129" s="346"/>
    </row>
    <row r="130" s="1" customFormat="1" ht="15" customHeight="1">
      <c r="B130" s="343"/>
      <c r="C130" s="324" t="s">
        <v>1445</v>
      </c>
      <c r="D130" s="324"/>
      <c r="E130" s="324"/>
      <c r="F130" s="325" t="s">
        <v>1438</v>
      </c>
      <c r="G130" s="324"/>
      <c r="H130" s="324" t="s">
        <v>1446</v>
      </c>
      <c r="I130" s="324" t="s">
        <v>1434</v>
      </c>
      <c r="J130" s="324">
        <v>15</v>
      </c>
      <c r="K130" s="346"/>
    </row>
    <row r="131" s="1" customFormat="1" ht="15" customHeight="1">
      <c r="B131" s="343"/>
      <c r="C131" s="324" t="s">
        <v>1447</v>
      </c>
      <c r="D131" s="324"/>
      <c r="E131" s="324"/>
      <c r="F131" s="325" t="s">
        <v>1438</v>
      </c>
      <c r="G131" s="324"/>
      <c r="H131" s="324" t="s">
        <v>1448</v>
      </c>
      <c r="I131" s="324" t="s">
        <v>1434</v>
      </c>
      <c r="J131" s="324">
        <v>20</v>
      </c>
      <c r="K131" s="346"/>
    </row>
    <row r="132" s="1" customFormat="1" ht="15" customHeight="1">
      <c r="B132" s="343"/>
      <c r="C132" s="324" t="s">
        <v>1449</v>
      </c>
      <c r="D132" s="324"/>
      <c r="E132" s="324"/>
      <c r="F132" s="325" t="s">
        <v>1438</v>
      </c>
      <c r="G132" s="324"/>
      <c r="H132" s="324" t="s">
        <v>1450</v>
      </c>
      <c r="I132" s="324" t="s">
        <v>1434</v>
      </c>
      <c r="J132" s="324">
        <v>20</v>
      </c>
      <c r="K132" s="346"/>
    </row>
    <row r="133" s="1" customFormat="1" ht="15" customHeight="1">
      <c r="B133" s="343"/>
      <c r="C133" s="298" t="s">
        <v>1437</v>
      </c>
      <c r="D133" s="298"/>
      <c r="E133" s="298"/>
      <c r="F133" s="321" t="s">
        <v>1438</v>
      </c>
      <c r="G133" s="298"/>
      <c r="H133" s="298" t="s">
        <v>1472</v>
      </c>
      <c r="I133" s="298" t="s">
        <v>1434</v>
      </c>
      <c r="J133" s="298">
        <v>50</v>
      </c>
      <c r="K133" s="346"/>
    </row>
    <row r="134" s="1" customFormat="1" ht="15" customHeight="1">
      <c r="B134" s="343"/>
      <c r="C134" s="298" t="s">
        <v>1451</v>
      </c>
      <c r="D134" s="298"/>
      <c r="E134" s="298"/>
      <c r="F134" s="321" t="s">
        <v>1438</v>
      </c>
      <c r="G134" s="298"/>
      <c r="H134" s="298" t="s">
        <v>1472</v>
      </c>
      <c r="I134" s="298" t="s">
        <v>1434</v>
      </c>
      <c r="J134" s="298">
        <v>50</v>
      </c>
      <c r="K134" s="346"/>
    </row>
    <row r="135" s="1" customFormat="1" ht="15" customHeight="1">
      <c r="B135" s="343"/>
      <c r="C135" s="298" t="s">
        <v>1457</v>
      </c>
      <c r="D135" s="298"/>
      <c r="E135" s="298"/>
      <c r="F135" s="321" t="s">
        <v>1438</v>
      </c>
      <c r="G135" s="298"/>
      <c r="H135" s="298" t="s">
        <v>1472</v>
      </c>
      <c r="I135" s="298" t="s">
        <v>1434</v>
      </c>
      <c r="J135" s="298">
        <v>50</v>
      </c>
      <c r="K135" s="346"/>
    </row>
    <row r="136" s="1" customFormat="1" ht="15" customHeight="1">
      <c r="B136" s="343"/>
      <c r="C136" s="298" t="s">
        <v>1459</v>
      </c>
      <c r="D136" s="298"/>
      <c r="E136" s="298"/>
      <c r="F136" s="321" t="s">
        <v>1438</v>
      </c>
      <c r="G136" s="298"/>
      <c r="H136" s="298" t="s">
        <v>1472</v>
      </c>
      <c r="I136" s="298" t="s">
        <v>1434</v>
      </c>
      <c r="J136" s="298">
        <v>50</v>
      </c>
      <c r="K136" s="346"/>
    </row>
    <row r="137" s="1" customFormat="1" ht="15" customHeight="1">
      <c r="B137" s="343"/>
      <c r="C137" s="298" t="s">
        <v>1460</v>
      </c>
      <c r="D137" s="298"/>
      <c r="E137" s="298"/>
      <c r="F137" s="321" t="s">
        <v>1438</v>
      </c>
      <c r="G137" s="298"/>
      <c r="H137" s="298" t="s">
        <v>1485</v>
      </c>
      <c r="I137" s="298" t="s">
        <v>1434</v>
      </c>
      <c r="J137" s="298">
        <v>255</v>
      </c>
      <c r="K137" s="346"/>
    </row>
    <row r="138" s="1" customFormat="1" ht="15" customHeight="1">
      <c r="B138" s="343"/>
      <c r="C138" s="298" t="s">
        <v>1462</v>
      </c>
      <c r="D138" s="298"/>
      <c r="E138" s="298"/>
      <c r="F138" s="321" t="s">
        <v>1432</v>
      </c>
      <c r="G138" s="298"/>
      <c r="H138" s="298" t="s">
        <v>1486</v>
      </c>
      <c r="I138" s="298" t="s">
        <v>1464</v>
      </c>
      <c r="J138" s="298"/>
      <c r="K138" s="346"/>
    </row>
    <row r="139" s="1" customFormat="1" ht="15" customHeight="1">
      <c r="B139" s="343"/>
      <c r="C139" s="298" t="s">
        <v>1465</v>
      </c>
      <c r="D139" s="298"/>
      <c r="E139" s="298"/>
      <c r="F139" s="321" t="s">
        <v>1432</v>
      </c>
      <c r="G139" s="298"/>
      <c r="H139" s="298" t="s">
        <v>1487</v>
      </c>
      <c r="I139" s="298" t="s">
        <v>1467</v>
      </c>
      <c r="J139" s="298"/>
      <c r="K139" s="346"/>
    </row>
    <row r="140" s="1" customFormat="1" ht="15" customHeight="1">
      <c r="B140" s="343"/>
      <c r="C140" s="298" t="s">
        <v>1468</v>
      </c>
      <c r="D140" s="298"/>
      <c r="E140" s="298"/>
      <c r="F140" s="321" t="s">
        <v>1432</v>
      </c>
      <c r="G140" s="298"/>
      <c r="H140" s="298" t="s">
        <v>1468</v>
      </c>
      <c r="I140" s="298" t="s">
        <v>1467</v>
      </c>
      <c r="J140" s="298"/>
      <c r="K140" s="346"/>
    </row>
    <row r="141" s="1" customFormat="1" ht="15" customHeight="1">
      <c r="B141" s="343"/>
      <c r="C141" s="298" t="s">
        <v>35</v>
      </c>
      <c r="D141" s="298"/>
      <c r="E141" s="298"/>
      <c r="F141" s="321" t="s">
        <v>1432</v>
      </c>
      <c r="G141" s="298"/>
      <c r="H141" s="298" t="s">
        <v>1488</v>
      </c>
      <c r="I141" s="298" t="s">
        <v>1467</v>
      </c>
      <c r="J141" s="298"/>
      <c r="K141" s="346"/>
    </row>
    <row r="142" s="1" customFormat="1" ht="15" customHeight="1">
      <c r="B142" s="343"/>
      <c r="C142" s="298" t="s">
        <v>1489</v>
      </c>
      <c r="D142" s="298"/>
      <c r="E142" s="298"/>
      <c r="F142" s="321" t="s">
        <v>1432</v>
      </c>
      <c r="G142" s="298"/>
      <c r="H142" s="298" t="s">
        <v>1490</v>
      </c>
      <c r="I142" s="298" t="s">
        <v>1467</v>
      </c>
      <c r="J142" s="298"/>
      <c r="K142" s="346"/>
    </row>
    <row r="143" s="1" customFormat="1" ht="15" customHeight="1">
      <c r="B143" s="347"/>
      <c r="C143" s="348"/>
      <c r="D143" s="348"/>
      <c r="E143" s="348"/>
      <c r="F143" s="348"/>
      <c r="G143" s="348"/>
      <c r="H143" s="348"/>
      <c r="I143" s="348"/>
      <c r="J143" s="348"/>
      <c r="K143" s="349"/>
    </row>
    <row r="144" s="1" customFormat="1" ht="18.75" customHeight="1">
      <c r="B144" s="334"/>
      <c r="C144" s="334"/>
      <c r="D144" s="334"/>
      <c r="E144" s="334"/>
      <c r="F144" s="335"/>
      <c r="G144" s="334"/>
      <c r="H144" s="334"/>
      <c r="I144" s="334"/>
      <c r="J144" s="334"/>
      <c r="K144" s="334"/>
    </row>
    <row r="145" s="1" customFormat="1" ht="18.75" customHeight="1">
      <c r="B145" s="306"/>
      <c r="C145" s="306"/>
      <c r="D145" s="306"/>
      <c r="E145" s="306"/>
      <c r="F145" s="306"/>
      <c r="G145" s="306"/>
      <c r="H145" s="306"/>
      <c r="I145" s="306"/>
      <c r="J145" s="306"/>
      <c r="K145" s="306"/>
    </row>
    <row r="146" s="1" customFormat="1" ht="7.5" customHeight="1">
      <c r="B146" s="307"/>
      <c r="C146" s="308"/>
      <c r="D146" s="308"/>
      <c r="E146" s="308"/>
      <c r="F146" s="308"/>
      <c r="G146" s="308"/>
      <c r="H146" s="308"/>
      <c r="I146" s="308"/>
      <c r="J146" s="308"/>
      <c r="K146" s="309"/>
    </row>
    <row r="147" s="1" customFormat="1" ht="45" customHeight="1">
      <c r="B147" s="310"/>
      <c r="C147" s="311" t="s">
        <v>1491</v>
      </c>
      <c r="D147" s="311"/>
      <c r="E147" s="311"/>
      <c r="F147" s="311"/>
      <c r="G147" s="311"/>
      <c r="H147" s="311"/>
      <c r="I147" s="311"/>
      <c r="J147" s="311"/>
      <c r="K147" s="312"/>
    </row>
    <row r="148" s="1" customFormat="1" ht="17.25" customHeight="1">
      <c r="B148" s="310"/>
      <c r="C148" s="313" t="s">
        <v>1426</v>
      </c>
      <c r="D148" s="313"/>
      <c r="E148" s="313"/>
      <c r="F148" s="313" t="s">
        <v>1427</v>
      </c>
      <c r="G148" s="314"/>
      <c r="H148" s="313" t="s">
        <v>51</v>
      </c>
      <c r="I148" s="313" t="s">
        <v>54</v>
      </c>
      <c r="J148" s="313" t="s">
        <v>1428</v>
      </c>
      <c r="K148" s="312"/>
    </row>
    <row r="149" s="1" customFormat="1" ht="17.25" customHeight="1">
      <c r="B149" s="310"/>
      <c r="C149" s="315" t="s">
        <v>1429</v>
      </c>
      <c r="D149" s="315"/>
      <c r="E149" s="315"/>
      <c r="F149" s="316" t="s">
        <v>1430</v>
      </c>
      <c r="G149" s="317"/>
      <c r="H149" s="315"/>
      <c r="I149" s="315"/>
      <c r="J149" s="315" t="s">
        <v>1431</v>
      </c>
      <c r="K149" s="312"/>
    </row>
    <row r="150" s="1" customFormat="1" ht="5.25" customHeight="1">
      <c r="B150" s="323"/>
      <c r="C150" s="318"/>
      <c r="D150" s="318"/>
      <c r="E150" s="318"/>
      <c r="F150" s="318"/>
      <c r="G150" s="319"/>
      <c r="H150" s="318"/>
      <c r="I150" s="318"/>
      <c r="J150" s="318"/>
      <c r="K150" s="346"/>
    </row>
    <row r="151" s="1" customFormat="1" ht="15" customHeight="1">
      <c r="B151" s="323"/>
      <c r="C151" s="350" t="s">
        <v>1435</v>
      </c>
      <c r="D151" s="298"/>
      <c r="E151" s="298"/>
      <c r="F151" s="351" t="s">
        <v>1432</v>
      </c>
      <c r="G151" s="298"/>
      <c r="H151" s="350" t="s">
        <v>1472</v>
      </c>
      <c r="I151" s="350" t="s">
        <v>1434</v>
      </c>
      <c r="J151" s="350">
        <v>120</v>
      </c>
      <c r="K151" s="346"/>
    </row>
    <row r="152" s="1" customFormat="1" ht="15" customHeight="1">
      <c r="B152" s="323"/>
      <c r="C152" s="350" t="s">
        <v>1481</v>
      </c>
      <c r="D152" s="298"/>
      <c r="E152" s="298"/>
      <c r="F152" s="351" t="s">
        <v>1432</v>
      </c>
      <c r="G152" s="298"/>
      <c r="H152" s="350" t="s">
        <v>1492</v>
      </c>
      <c r="I152" s="350" t="s">
        <v>1434</v>
      </c>
      <c r="J152" s="350" t="s">
        <v>1483</v>
      </c>
      <c r="K152" s="346"/>
    </row>
    <row r="153" s="1" customFormat="1" ht="15" customHeight="1">
      <c r="B153" s="323"/>
      <c r="C153" s="350" t="s">
        <v>82</v>
      </c>
      <c r="D153" s="298"/>
      <c r="E153" s="298"/>
      <c r="F153" s="351" t="s">
        <v>1432</v>
      </c>
      <c r="G153" s="298"/>
      <c r="H153" s="350" t="s">
        <v>1493</v>
      </c>
      <c r="I153" s="350" t="s">
        <v>1434</v>
      </c>
      <c r="J153" s="350" t="s">
        <v>1483</v>
      </c>
      <c r="K153" s="346"/>
    </row>
    <row r="154" s="1" customFormat="1" ht="15" customHeight="1">
      <c r="B154" s="323"/>
      <c r="C154" s="350" t="s">
        <v>1437</v>
      </c>
      <c r="D154" s="298"/>
      <c r="E154" s="298"/>
      <c r="F154" s="351" t="s">
        <v>1438</v>
      </c>
      <c r="G154" s="298"/>
      <c r="H154" s="350" t="s">
        <v>1472</v>
      </c>
      <c r="I154" s="350" t="s">
        <v>1434</v>
      </c>
      <c r="J154" s="350">
        <v>50</v>
      </c>
      <c r="K154" s="346"/>
    </row>
    <row r="155" s="1" customFormat="1" ht="15" customHeight="1">
      <c r="B155" s="323"/>
      <c r="C155" s="350" t="s">
        <v>1440</v>
      </c>
      <c r="D155" s="298"/>
      <c r="E155" s="298"/>
      <c r="F155" s="351" t="s">
        <v>1432</v>
      </c>
      <c r="G155" s="298"/>
      <c r="H155" s="350" t="s">
        <v>1472</v>
      </c>
      <c r="I155" s="350" t="s">
        <v>1442</v>
      </c>
      <c r="J155" s="350"/>
      <c r="K155" s="346"/>
    </row>
    <row r="156" s="1" customFormat="1" ht="15" customHeight="1">
      <c r="B156" s="323"/>
      <c r="C156" s="350" t="s">
        <v>1451</v>
      </c>
      <c r="D156" s="298"/>
      <c r="E156" s="298"/>
      <c r="F156" s="351" t="s">
        <v>1438</v>
      </c>
      <c r="G156" s="298"/>
      <c r="H156" s="350" t="s">
        <v>1472</v>
      </c>
      <c r="I156" s="350" t="s">
        <v>1434</v>
      </c>
      <c r="J156" s="350">
        <v>50</v>
      </c>
      <c r="K156" s="346"/>
    </row>
    <row r="157" s="1" customFormat="1" ht="15" customHeight="1">
      <c r="B157" s="323"/>
      <c r="C157" s="350" t="s">
        <v>1459</v>
      </c>
      <c r="D157" s="298"/>
      <c r="E157" s="298"/>
      <c r="F157" s="351" t="s">
        <v>1438</v>
      </c>
      <c r="G157" s="298"/>
      <c r="H157" s="350" t="s">
        <v>1472</v>
      </c>
      <c r="I157" s="350" t="s">
        <v>1434</v>
      </c>
      <c r="J157" s="350">
        <v>50</v>
      </c>
      <c r="K157" s="346"/>
    </row>
    <row r="158" s="1" customFormat="1" ht="15" customHeight="1">
      <c r="B158" s="323"/>
      <c r="C158" s="350" t="s">
        <v>1457</v>
      </c>
      <c r="D158" s="298"/>
      <c r="E158" s="298"/>
      <c r="F158" s="351" t="s">
        <v>1438</v>
      </c>
      <c r="G158" s="298"/>
      <c r="H158" s="350" t="s">
        <v>1472</v>
      </c>
      <c r="I158" s="350" t="s">
        <v>1434</v>
      </c>
      <c r="J158" s="350">
        <v>50</v>
      </c>
      <c r="K158" s="346"/>
    </row>
    <row r="159" s="1" customFormat="1" ht="15" customHeight="1">
      <c r="B159" s="323"/>
      <c r="C159" s="350" t="s">
        <v>186</v>
      </c>
      <c r="D159" s="298"/>
      <c r="E159" s="298"/>
      <c r="F159" s="351" t="s">
        <v>1432</v>
      </c>
      <c r="G159" s="298"/>
      <c r="H159" s="350" t="s">
        <v>1494</v>
      </c>
      <c r="I159" s="350" t="s">
        <v>1434</v>
      </c>
      <c r="J159" s="350" t="s">
        <v>1495</v>
      </c>
      <c r="K159" s="346"/>
    </row>
    <row r="160" s="1" customFormat="1" ht="15" customHeight="1">
      <c r="B160" s="323"/>
      <c r="C160" s="350" t="s">
        <v>1496</v>
      </c>
      <c r="D160" s="298"/>
      <c r="E160" s="298"/>
      <c r="F160" s="351" t="s">
        <v>1432</v>
      </c>
      <c r="G160" s="298"/>
      <c r="H160" s="350" t="s">
        <v>1497</v>
      </c>
      <c r="I160" s="350" t="s">
        <v>1467</v>
      </c>
      <c r="J160" s="350"/>
      <c r="K160" s="346"/>
    </row>
    <row r="161" s="1" customFormat="1" ht="15" customHeight="1">
      <c r="B161" s="352"/>
      <c r="C161" s="332"/>
      <c r="D161" s="332"/>
      <c r="E161" s="332"/>
      <c r="F161" s="332"/>
      <c r="G161" s="332"/>
      <c r="H161" s="332"/>
      <c r="I161" s="332"/>
      <c r="J161" s="332"/>
      <c r="K161" s="353"/>
    </row>
    <row r="162" s="1" customFormat="1" ht="18.75" customHeight="1">
      <c r="B162" s="334"/>
      <c r="C162" s="344"/>
      <c r="D162" s="344"/>
      <c r="E162" s="344"/>
      <c r="F162" s="354"/>
      <c r="G162" s="344"/>
      <c r="H162" s="344"/>
      <c r="I162" s="344"/>
      <c r="J162" s="344"/>
      <c r="K162" s="334"/>
    </row>
    <row r="163" s="1" customFormat="1" ht="18.75" customHeight="1">
      <c r="B163" s="306"/>
      <c r="C163" s="306"/>
      <c r="D163" s="306"/>
      <c r="E163" s="306"/>
      <c r="F163" s="306"/>
      <c r="G163" s="306"/>
      <c r="H163" s="306"/>
      <c r="I163" s="306"/>
      <c r="J163" s="306"/>
      <c r="K163" s="306"/>
    </row>
    <row r="164" s="1" customFormat="1" ht="7.5" customHeight="1">
      <c r="B164" s="285"/>
      <c r="C164" s="286"/>
      <c r="D164" s="286"/>
      <c r="E164" s="286"/>
      <c r="F164" s="286"/>
      <c r="G164" s="286"/>
      <c r="H164" s="286"/>
      <c r="I164" s="286"/>
      <c r="J164" s="286"/>
      <c r="K164" s="287"/>
    </row>
    <row r="165" s="1" customFormat="1" ht="45" customHeight="1">
      <c r="B165" s="288"/>
      <c r="C165" s="289" t="s">
        <v>1498</v>
      </c>
      <c r="D165" s="289"/>
      <c r="E165" s="289"/>
      <c r="F165" s="289"/>
      <c r="G165" s="289"/>
      <c r="H165" s="289"/>
      <c r="I165" s="289"/>
      <c r="J165" s="289"/>
      <c r="K165" s="290"/>
    </row>
    <row r="166" s="1" customFormat="1" ht="17.25" customHeight="1">
      <c r="B166" s="288"/>
      <c r="C166" s="313" t="s">
        <v>1426</v>
      </c>
      <c r="D166" s="313"/>
      <c r="E166" s="313"/>
      <c r="F166" s="313" t="s">
        <v>1427</v>
      </c>
      <c r="G166" s="355"/>
      <c r="H166" s="356" t="s">
        <v>51</v>
      </c>
      <c r="I166" s="356" t="s">
        <v>54</v>
      </c>
      <c r="J166" s="313" t="s">
        <v>1428</v>
      </c>
      <c r="K166" s="290"/>
    </row>
    <row r="167" s="1" customFormat="1" ht="17.25" customHeight="1">
      <c r="B167" s="291"/>
      <c r="C167" s="315" t="s">
        <v>1429</v>
      </c>
      <c r="D167" s="315"/>
      <c r="E167" s="315"/>
      <c r="F167" s="316" t="s">
        <v>1430</v>
      </c>
      <c r="G167" s="357"/>
      <c r="H167" s="358"/>
      <c r="I167" s="358"/>
      <c r="J167" s="315" t="s">
        <v>1431</v>
      </c>
      <c r="K167" s="293"/>
    </row>
    <row r="168" s="1" customFormat="1" ht="5.25" customHeight="1">
      <c r="B168" s="323"/>
      <c r="C168" s="318"/>
      <c r="D168" s="318"/>
      <c r="E168" s="318"/>
      <c r="F168" s="318"/>
      <c r="G168" s="319"/>
      <c r="H168" s="318"/>
      <c r="I168" s="318"/>
      <c r="J168" s="318"/>
      <c r="K168" s="346"/>
    </row>
    <row r="169" s="1" customFormat="1" ht="15" customHeight="1">
      <c r="B169" s="323"/>
      <c r="C169" s="298" t="s">
        <v>1435</v>
      </c>
      <c r="D169" s="298"/>
      <c r="E169" s="298"/>
      <c r="F169" s="321" t="s">
        <v>1432</v>
      </c>
      <c r="G169" s="298"/>
      <c r="H169" s="298" t="s">
        <v>1472</v>
      </c>
      <c r="I169" s="298" t="s">
        <v>1434</v>
      </c>
      <c r="J169" s="298">
        <v>120</v>
      </c>
      <c r="K169" s="346"/>
    </row>
    <row r="170" s="1" customFormat="1" ht="15" customHeight="1">
      <c r="B170" s="323"/>
      <c r="C170" s="298" t="s">
        <v>1481</v>
      </c>
      <c r="D170" s="298"/>
      <c r="E170" s="298"/>
      <c r="F170" s="321" t="s">
        <v>1432</v>
      </c>
      <c r="G170" s="298"/>
      <c r="H170" s="298" t="s">
        <v>1482</v>
      </c>
      <c r="I170" s="298" t="s">
        <v>1434</v>
      </c>
      <c r="J170" s="298" t="s">
        <v>1483</v>
      </c>
      <c r="K170" s="346"/>
    </row>
    <row r="171" s="1" customFormat="1" ht="15" customHeight="1">
      <c r="B171" s="323"/>
      <c r="C171" s="298" t="s">
        <v>82</v>
      </c>
      <c r="D171" s="298"/>
      <c r="E171" s="298"/>
      <c r="F171" s="321" t="s">
        <v>1432</v>
      </c>
      <c r="G171" s="298"/>
      <c r="H171" s="298" t="s">
        <v>1499</v>
      </c>
      <c r="I171" s="298" t="s">
        <v>1434</v>
      </c>
      <c r="J171" s="298" t="s">
        <v>1483</v>
      </c>
      <c r="K171" s="346"/>
    </row>
    <row r="172" s="1" customFormat="1" ht="15" customHeight="1">
      <c r="B172" s="323"/>
      <c r="C172" s="298" t="s">
        <v>1437</v>
      </c>
      <c r="D172" s="298"/>
      <c r="E172" s="298"/>
      <c r="F172" s="321" t="s">
        <v>1438</v>
      </c>
      <c r="G172" s="298"/>
      <c r="H172" s="298" t="s">
        <v>1499</v>
      </c>
      <c r="I172" s="298" t="s">
        <v>1434</v>
      </c>
      <c r="J172" s="298">
        <v>50</v>
      </c>
      <c r="K172" s="346"/>
    </row>
    <row r="173" s="1" customFormat="1" ht="15" customHeight="1">
      <c r="B173" s="323"/>
      <c r="C173" s="298" t="s">
        <v>1440</v>
      </c>
      <c r="D173" s="298"/>
      <c r="E173" s="298"/>
      <c r="F173" s="321" t="s">
        <v>1432</v>
      </c>
      <c r="G173" s="298"/>
      <c r="H173" s="298" t="s">
        <v>1499</v>
      </c>
      <c r="I173" s="298" t="s">
        <v>1442</v>
      </c>
      <c r="J173" s="298"/>
      <c r="K173" s="346"/>
    </row>
    <row r="174" s="1" customFormat="1" ht="15" customHeight="1">
      <c r="B174" s="323"/>
      <c r="C174" s="298" t="s">
        <v>1451</v>
      </c>
      <c r="D174" s="298"/>
      <c r="E174" s="298"/>
      <c r="F174" s="321" t="s">
        <v>1438</v>
      </c>
      <c r="G174" s="298"/>
      <c r="H174" s="298" t="s">
        <v>1499</v>
      </c>
      <c r="I174" s="298" t="s">
        <v>1434</v>
      </c>
      <c r="J174" s="298">
        <v>50</v>
      </c>
      <c r="K174" s="346"/>
    </row>
    <row r="175" s="1" customFormat="1" ht="15" customHeight="1">
      <c r="B175" s="323"/>
      <c r="C175" s="298" t="s">
        <v>1459</v>
      </c>
      <c r="D175" s="298"/>
      <c r="E175" s="298"/>
      <c r="F175" s="321" t="s">
        <v>1438</v>
      </c>
      <c r="G175" s="298"/>
      <c r="H175" s="298" t="s">
        <v>1499</v>
      </c>
      <c r="I175" s="298" t="s">
        <v>1434</v>
      </c>
      <c r="J175" s="298">
        <v>50</v>
      </c>
      <c r="K175" s="346"/>
    </row>
    <row r="176" s="1" customFormat="1" ht="15" customHeight="1">
      <c r="B176" s="323"/>
      <c r="C176" s="298" t="s">
        <v>1457</v>
      </c>
      <c r="D176" s="298"/>
      <c r="E176" s="298"/>
      <c r="F176" s="321" t="s">
        <v>1438</v>
      </c>
      <c r="G176" s="298"/>
      <c r="H176" s="298" t="s">
        <v>1499</v>
      </c>
      <c r="I176" s="298" t="s">
        <v>1434</v>
      </c>
      <c r="J176" s="298">
        <v>50</v>
      </c>
      <c r="K176" s="346"/>
    </row>
    <row r="177" s="1" customFormat="1" ht="15" customHeight="1">
      <c r="B177" s="323"/>
      <c r="C177" s="298" t="s">
        <v>192</v>
      </c>
      <c r="D177" s="298"/>
      <c r="E177" s="298"/>
      <c r="F177" s="321" t="s">
        <v>1432</v>
      </c>
      <c r="G177" s="298"/>
      <c r="H177" s="298" t="s">
        <v>1500</v>
      </c>
      <c r="I177" s="298" t="s">
        <v>1501</v>
      </c>
      <c r="J177" s="298"/>
      <c r="K177" s="346"/>
    </row>
    <row r="178" s="1" customFormat="1" ht="15" customHeight="1">
      <c r="B178" s="323"/>
      <c r="C178" s="298" t="s">
        <v>54</v>
      </c>
      <c r="D178" s="298"/>
      <c r="E178" s="298"/>
      <c r="F178" s="321" t="s">
        <v>1432</v>
      </c>
      <c r="G178" s="298"/>
      <c r="H178" s="298" t="s">
        <v>1502</v>
      </c>
      <c r="I178" s="298" t="s">
        <v>1503</v>
      </c>
      <c r="J178" s="298">
        <v>1</v>
      </c>
      <c r="K178" s="346"/>
    </row>
    <row r="179" s="1" customFormat="1" ht="15" customHeight="1">
      <c r="B179" s="323"/>
      <c r="C179" s="298" t="s">
        <v>50</v>
      </c>
      <c r="D179" s="298"/>
      <c r="E179" s="298"/>
      <c r="F179" s="321" t="s">
        <v>1432</v>
      </c>
      <c r="G179" s="298"/>
      <c r="H179" s="298" t="s">
        <v>1504</v>
      </c>
      <c r="I179" s="298" t="s">
        <v>1434</v>
      </c>
      <c r="J179" s="298">
        <v>20</v>
      </c>
      <c r="K179" s="346"/>
    </row>
    <row r="180" s="1" customFormat="1" ht="15" customHeight="1">
      <c r="B180" s="323"/>
      <c r="C180" s="298" t="s">
        <v>51</v>
      </c>
      <c r="D180" s="298"/>
      <c r="E180" s="298"/>
      <c r="F180" s="321" t="s">
        <v>1432</v>
      </c>
      <c r="G180" s="298"/>
      <c r="H180" s="298" t="s">
        <v>1505</v>
      </c>
      <c r="I180" s="298" t="s">
        <v>1434</v>
      </c>
      <c r="J180" s="298">
        <v>255</v>
      </c>
      <c r="K180" s="346"/>
    </row>
    <row r="181" s="1" customFormat="1" ht="15" customHeight="1">
      <c r="B181" s="323"/>
      <c r="C181" s="298" t="s">
        <v>193</v>
      </c>
      <c r="D181" s="298"/>
      <c r="E181" s="298"/>
      <c r="F181" s="321" t="s">
        <v>1432</v>
      </c>
      <c r="G181" s="298"/>
      <c r="H181" s="298" t="s">
        <v>1396</v>
      </c>
      <c r="I181" s="298" t="s">
        <v>1434</v>
      </c>
      <c r="J181" s="298">
        <v>10</v>
      </c>
      <c r="K181" s="346"/>
    </row>
    <row r="182" s="1" customFormat="1" ht="15" customHeight="1">
      <c r="B182" s="323"/>
      <c r="C182" s="298" t="s">
        <v>194</v>
      </c>
      <c r="D182" s="298"/>
      <c r="E182" s="298"/>
      <c r="F182" s="321" t="s">
        <v>1432</v>
      </c>
      <c r="G182" s="298"/>
      <c r="H182" s="298" t="s">
        <v>1506</v>
      </c>
      <c r="I182" s="298" t="s">
        <v>1467</v>
      </c>
      <c r="J182" s="298"/>
      <c r="K182" s="346"/>
    </row>
    <row r="183" s="1" customFormat="1" ht="15" customHeight="1">
      <c r="B183" s="323"/>
      <c r="C183" s="298" t="s">
        <v>1507</v>
      </c>
      <c r="D183" s="298"/>
      <c r="E183" s="298"/>
      <c r="F183" s="321" t="s">
        <v>1432</v>
      </c>
      <c r="G183" s="298"/>
      <c r="H183" s="298" t="s">
        <v>1508</v>
      </c>
      <c r="I183" s="298" t="s">
        <v>1467</v>
      </c>
      <c r="J183" s="298"/>
      <c r="K183" s="346"/>
    </row>
    <row r="184" s="1" customFormat="1" ht="15" customHeight="1">
      <c r="B184" s="323"/>
      <c r="C184" s="298" t="s">
        <v>1496</v>
      </c>
      <c r="D184" s="298"/>
      <c r="E184" s="298"/>
      <c r="F184" s="321" t="s">
        <v>1432</v>
      </c>
      <c r="G184" s="298"/>
      <c r="H184" s="298" t="s">
        <v>1509</v>
      </c>
      <c r="I184" s="298" t="s">
        <v>1467</v>
      </c>
      <c r="J184" s="298"/>
      <c r="K184" s="346"/>
    </row>
    <row r="185" s="1" customFormat="1" ht="15" customHeight="1">
      <c r="B185" s="323"/>
      <c r="C185" s="298" t="s">
        <v>196</v>
      </c>
      <c r="D185" s="298"/>
      <c r="E185" s="298"/>
      <c r="F185" s="321" t="s">
        <v>1438</v>
      </c>
      <c r="G185" s="298"/>
      <c r="H185" s="298" t="s">
        <v>1510</v>
      </c>
      <c r="I185" s="298" t="s">
        <v>1434</v>
      </c>
      <c r="J185" s="298">
        <v>50</v>
      </c>
      <c r="K185" s="346"/>
    </row>
    <row r="186" s="1" customFormat="1" ht="15" customHeight="1">
      <c r="B186" s="323"/>
      <c r="C186" s="298" t="s">
        <v>1511</v>
      </c>
      <c r="D186" s="298"/>
      <c r="E186" s="298"/>
      <c r="F186" s="321" t="s">
        <v>1438</v>
      </c>
      <c r="G186" s="298"/>
      <c r="H186" s="298" t="s">
        <v>1512</v>
      </c>
      <c r="I186" s="298" t="s">
        <v>1513</v>
      </c>
      <c r="J186" s="298"/>
      <c r="K186" s="346"/>
    </row>
    <row r="187" s="1" customFormat="1" ht="15" customHeight="1">
      <c r="B187" s="323"/>
      <c r="C187" s="298" t="s">
        <v>1514</v>
      </c>
      <c r="D187" s="298"/>
      <c r="E187" s="298"/>
      <c r="F187" s="321" t="s">
        <v>1438</v>
      </c>
      <c r="G187" s="298"/>
      <c r="H187" s="298" t="s">
        <v>1515</v>
      </c>
      <c r="I187" s="298" t="s">
        <v>1513</v>
      </c>
      <c r="J187" s="298"/>
      <c r="K187" s="346"/>
    </row>
    <row r="188" s="1" customFormat="1" ht="15" customHeight="1">
      <c r="B188" s="323"/>
      <c r="C188" s="298" t="s">
        <v>1516</v>
      </c>
      <c r="D188" s="298"/>
      <c r="E188" s="298"/>
      <c r="F188" s="321" t="s">
        <v>1438</v>
      </c>
      <c r="G188" s="298"/>
      <c r="H188" s="298" t="s">
        <v>1517</v>
      </c>
      <c r="I188" s="298" t="s">
        <v>1513</v>
      </c>
      <c r="J188" s="298"/>
      <c r="K188" s="346"/>
    </row>
    <row r="189" s="1" customFormat="1" ht="15" customHeight="1">
      <c r="B189" s="323"/>
      <c r="C189" s="359" t="s">
        <v>1518</v>
      </c>
      <c r="D189" s="298"/>
      <c r="E189" s="298"/>
      <c r="F189" s="321" t="s">
        <v>1438</v>
      </c>
      <c r="G189" s="298"/>
      <c r="H189" s="298" t="s">
        <v>1519</v>
      </c>
      <c r="I189" s="298" t="s">
        <v>1520</v>
      </c>
      <c r="J189" s="360" t="s">
        <v>1521</v>
      </c>
      <c r="K189" s="346"/>
    </row>
    <row r="190" s="1" customFormat="1" ht="15" customHeight="1">
      <c r="B190" s="323"/>
      <c r="C190" s="359" t="s">
        <v>39</v>
      </c>
      <c r="D190" s="298"/>
      <c r="E190" s="298"/>
      <c r="F190" s="321" t="s">
        <v>1432</v>
      </c>
      <c r="G190" s="298"/>
      <c r="H190" s="295" t="s">
        <v>1522</v>
      </c>
      <c r="I190" s="298" t="s">
        <v>1523</v>
      </c>
      <c r="J190" s="298"/>
      <c r="K190" s="346"/>
    </row>
    <row r="191" s="1" customFormat="1" ht="15" customHeight="1">
      <c r="B191" s="323"/>
      <c r="C191" s="359" t="s">
        <v>1524</v>
      </c>
      <c r="D191" s="298"/>
      <c r="E191" s="298"/>
      <c r="F191" s="321" t="s">
        <v>1432</v>
      </c>
      <c r="G191" s="298"/>
      <c r="H191" s="298" t="s">
        <v>1525</v>
      </c>
      <c r="I191" s="298" t="s">
        <v>1467</v>
      </c>
      <c r="J191" s="298"/>
      <c r="K191" s="346"/>
    </row>
    <row r="192" s="1" customFormat="1" ht="15" customHeight="1">
      <c r="B192" s="323"/>
      <c r="C192" s="359" t="s">
        <v>1526</v>
      </c>
      <c r="D192" s="298"/>
      <c r="E192" s="298"/>
      <c r="F192" s="321" t="s">
        <v>1432</v>
      </c>
      <c r="G192" s="298"/>
      <c r="H192" s="298" t="s">
        <v>1527</v>
      </c>
      <c r="I192" s="298" t="s">
        <v>1467</v>
      </c>
      <c r="J192" s="298"/>
      <c r="K192" s="346"/>
    </row>
    <row r="193" s="1" customFormat="1" ht="15" customHeight="1">
      <c r="B193" s="323"/>
      <c r="C193" s="359" t="s">
        <v>1528</v>
      </c>
      <c r="D193" s="298"/>
      <c r="E193" s="298"/>
      <c r="F193" s="321" t="s">
        <v>1438</v>
      </c>
      <c r="G193" s="298"/>
      <c r="H193" s="298" t="s">
        <v>1529</v>
      </c>
      <c r="I193" s="298" t="s">
        <v>1467</v>
      </c>
      <c r="J193" s="298"/>
      <c r="K193" s="346"/>
    </row>
    <row r="194" s="1" customFormat="1" ht="15" customHeight="1">
      <c r="B194" s="352"/>
      <c r="C194" s="361"/>
      <c r="D194" s="332"/>
      <c r="E194" s="332"/>
      <c r="F194" s="332"/>
      <c r="G194" s="332"/>
      <c r="H194" s="332"/>
      <c r="I194" s="332"/>
      <c r="J194" s="332"/>
      <c r="K194" s="353"/>
    </row>
    <row r="195" s="1" customFormat="1" ht="18.75" customHeight="1">
      <c r="B195" s="334"/>
      <c r="C195" s="344"/>
      <c r="D195" s="344"/>
      <c r="E195" s="344"/>
      <c r="F195" s="354"/>
      <c r="G195" s="344"/>
      <c r="H195" s="344"/>
      <c r="I195" s="344"/>
      <c r="J195" s="344"/>
      <c r="K195" s="334"/>
    </row>
    <row r="196" s="1" customFormat="1" ht="18.75" customHeight="1">
      <c r="B196" s="334"/>
      <c r="C196" s="344"/>
      <c r="D196" s="344"/>
      <c r="E196" s="344"/>
      <c r="F196" s="354"/>
      <c r="G196" s="344"/>
      <c r="H196" s="344"/>
      <c r="I196" s="344"/>
      <c r="J196" s="344"/>
      <c r="K196" s="334"/>
    </row>
    <row r="197" s="1" customFormat="1" ht="18.75" customHeight="1">
      <c r="B197" s="306"/>
      <c r="C197" s="306"/>
      <c r="D197" s="306"/>
      <c r="E197" s="306"/>
      <c r="F197" s="306"/>
      <c r="G197" s="306"/>
      <c r="H197" s="306"/>
      <c r="I197" s="306"/>
      <c r="J197" s="306"/>
      <c r="K197" s="306"/>
    </row>
    <row r="198" s="1" customFormat="1" ht="13.5">
      <c r="B198" s="285"/>
      <c r="C198" s="286"/>
      <c r="D198" s="286"/>
      <c r="E198" s="286"/>
      <c r="F198" s="286"/>
      <c r="G198" s="286"/>
      <c r="H198" s="286"/>
      <c r="I198" s="286"/>
      <c r="J198" s="286"/>
      <c r="K198" s="287"/>
    </row>
    <row r="199" s="1" customFormat="1" ht="21">
      <c r="B199" s="288"/>
      <c r="C199" s="289" t="s">
        <v>1530</v>
      </c>
      <c r="D199" s="289"/>
      <c r="E199" s="289"/>
      <c r="F199" s="289"/>
      <c r="G199" s="289"/>
      <c r="H199" s="289"/>
      <c r="I199" s="289"/>
      <c r="J199" s="289"/>
      <c r="K199" s="290"/>
    </row>
    <row r="200" s="1" customFormat="1" ht="25.5" customHeight="1">
      <c r="B200" s="288"/>
      <c r="C200" s="362" t="s">
        <v>1531</v>
      </c>
      <c r="D200" s="362"/>
      <c r="E200" s="362"/>
      <c r="F200" s="362" t="s">
        <v>1532</v>
      </c>
      <c r="G200" s="363"/>
      <c r="H200" s="362" t="s">
        <v>1533</v>
      </c>
      <c r="I200" s="362"/>
      <c r="J200" s="362"/>
      <c r="K200" s="290"/>
    </row>
    <row r="201" s="1" customFormat="1" ht="5.25" customHeight="1">
      <c r="B201" s="323"/>
      <c r="C201" s="318"/>
      <c r="D201" s="318"/>
      <c r="E201" s="318"/>
      <c r="F201" s="318"/>
      <c r="G201" s="344"/>
      <c r="H201" s="318"/>
      <c r="I201" s="318"/>
      <c r="J201" s="318"/>
      <c r="K201" s="346"/>
    </row>
    <row r="202" s="1" customFormat="1" ht="15" customHeight="1">
      <c r="B202" s="323"/>
      <c r="C202" s="298" t="s">
        <v>1523</v>
      </c>
      <c r="D202" s="298"/>
      <c r="E202" s="298"/>
      <c r="F202" s="321" t="s">
        <v>40</v>
      </c>
      <c r="G202" s="298"/>
      <c r="H202" s="298" t="s">
        <v>1534</v>
      </c>
      <c r="I202" s="298"/>
      <c r="J202" s="298"/>
      <c r="K202" s="346"/>
    </row>
    <row r="203" s="1" customFormat="1" ht="15" customHeight="1">
      <c r="B203" s="323"/>
      <c r="C203" s="298"/>
      <c r="D203" s="298"/>
      <c r="E203" s="298"/>
      <c r="F203" s="321" t="s">
        <v>41</v>
      </c>
      <c r="G203" s="298"/>
      <c r="H203" s="298" t="s">
        <v>1535</v>
      </c>
      <c r="I203" s="298"/>
      <c r="J203" s="298"/>
      <c r="K203" s="346"/>
    </row>
    <row r="204" s="1" customFormat="1" ht="15" customHeight="1">
      <c r="B204" s="323"/>
      <c r="C204" s="298"/>
      <c r="D204" s="298"/>
      <c r="E204" s="298"/>
      <c r="F204" s="321" t="s">
        <v>44</v>
      </c>
      <c r="G204" s="298"/>
      <c r="H204" s="298" t="s">
        <v>1536</v>
      </c>
      <c r="I204" s="298"/>
      <c r="J204" s="298"/>
      <c r="K204" s="346"/>
    </row>
    <row r="205" s="1" customFormat="1" ht="15" customHeight="1">
      <c r="B205" s="323"/>
      <c r="C205" s="298"/>
      <c r="D205" s="298"/>
      <c r="E205" s="298"/>
      <c r="F205" s="321" t="s">
        <v>42</v>
      </c>
      <c r="G205" s="298"/>
      <c r="H205" s="298" t="s">
        <v>1537</v>
      </c>
      <c r="I205" s="298"/>
      <c r="J205" s="298"/>
      <c r="K205" s="346"/>
    </row>
    <row r="206" s="1" customFormat="1" ht="15" customHeight="1">
      <c r="B206" s="323"/>
      <c r="C206" s="298"/>
      <c r="D206" s="298"/>
      <c r="E206" s="298"/>
      <c r="F206" s="321" t="s">
        <v>43</v>
      </c>
      <c r="G206" s="298"/>
      <c r="H206" s="298" t="s">
        <v>1538</v>
      </c>
      <c r="I206" s="298"/>
      <c r="J206" s="298"/>
      <c r="K206" s="346"/>
    </row>
    <row r="207" s="1" customFormat="1" ht="15" customHeight="1">
      <c r="B207" s="323"/>
      <c r="C207" s="298"/>
      <c r="D207" s="298"/>
      <c r="E207" s="298"/>
      <c r="F207" s="321"/>
      <c r="G207" s="298"/>
      <c r="H207" s="298"/>
      <c r="I207" s="298"/>
      <c r="J207" s="298"/>
      <c r="K207" s="346"/>
    </row>
    <row r="208" s="1" customFormat="1" ht="15" customHeight="1">
      <c r="B208" s="323"/>
      <c r="C208" s="298" t="s">
        <v>1479</v>
      </c>
      <c r="D208" s="298"/>
      <c r="E208" s="298"/>
      <c r="F208" s="321" t="s">
        <v>75</v>
      </c>
      <c r="G208" s="298"/>
      <c r="H208" s="298" t="s">
        <v>1539</v>
      </c>
      <c r="I208" s="298"/>
      <c r="J208" s="298"/>
      <c r="K208" s="346"/>
    </row>
    <row r="209" s="1" customFormat="1" ht="15" customHeight="1">
      <c r="B209" s="323"/>
      <c r="C209" s="298"/>
      <c r="D209" s="298"/>
      <c r="E209" s="298"/>
      <c r="F209" s="321" t="s">
        <v>1375</v>
      </c>
      <c r="G209" s="298"/>
      <c r="H209" s="298" t="s">
        <v>1376</v>
      </c>
      <c r="I209" s="298"/>
      <c r="J209" s="298"/>
      <c r="K209" s="346"/>
    </row>
    <row r="210" s="1" customFormat="1" ht="15" customHeight="1">
      <c r="B210" s="323"/>
      <c r="C210" s="298"/>
      <c r="D210" s="298"/>
      <c r="E210" s="298"/>
      <c r="F210" s="321" t="s">
        <v>1373</v>
      </c>
      <c r="G210" s="298"/>
      <c r="H210" s="298" t="s">
        <v>1540</v>
      </c>
      <c r="I210" s="298"/>
      <c r="J210" s="298"/>
      <c r="K210" s="346"/>
    </row>
    <row r="211" s="1" customFormat="1" ht="15" customHeight="1">
      <c r="B211" s="364"/>
      <c r="C211" s="298"/>
      <c r="D211" s="298"/>
      <c r="E211" s="298"/>
      <c r="F211" s="321" t="s">
        <v>1377</v>
      </c>
      <c r="G211" s="359"/>
      <c r="H211" s="350" t="s">
        <v>1378</v>
      </c>
      <c r="I211" s="350"/>
      <c r="J211" s="350"/>
      <c r="K211" s="365"/>
    </row>
    <row r="212" s="1" customFormat="1" ht="15" customHeight="1">
      <c r="B212" s="364"/>
      <c r="C212" s="298"/>
      <c r="D212" s="298"/>
      <c r="E212" s="298"/>
      <c r="F212" s="321" t="s">
        <v>1379</v>
      </c>
      <c r="G212" s="359"/>
      <c r="H212" s="350" t="s">
        <v>1541</v>
      </c>
      <c r="I212" s="350"/>
      <c r="J212" s="350"/>
      <c r="K212" s="365"/>
    </row>
    <row r="213" s="1" customFormat="1" ht="15" customHeight="1">
      <c r="B213" s="364"/>
      <c r="C213" s="298"/>
      <c r="D213" s="298"/>
      <c r="E213" s="298"/>
      <c r="F213" s="321"/>
      <c r="G213" s="359"/>
      <c r="H213" s="350"/>
      <c r="I213" s="350"/>
      <c r="J213" s="350"/>
      <c r="K213" s="365"/>
    </row>
    <row r="214" s="1" customFormat="1" ht="15" customHeight="1">
      <c r="B214" s="364"/>
      <c r="C214" s="298" t="s">
        <v>1503</v>
      </c>
      <c r="D214" s="298"/>
      <c r="E214" s="298"/>
      <c r="F214" s="321">
        <v>1</v>
      </c>
      <c r="G214" s="359"/>
      <c r="H214" s="350" t="s">
        <v>1542</v>
      </c>
      <c r="I214" s="350"/>
      <c r="J214" s="350"/>
      <c r="K214" s="365"/>
    </row>
    <row r="215" s="1" customFormat="1" ht="15" customHeight="1">
      <c r="B215" s="364"/>
      <c r="C215" s="298"/>
      <c r="D215" s="298"/>
      <c r="E215" s="298"/>
      <c r="F215" s="321">
        <v>2</v>
      </c>
      <c r="G215" s="359"/>
      <c r="H215" s="350" t="s">
        <v>1543</v>
      </c>
      <c r="I215" s="350"/>
      <c r="J215" s="350"/>
      <c r="K215" s="365"/>
    </row>
    <row r="216" s="1" customFormat="1" ht="15" customHeight="1">
      <c r="B216" s="364"/>
      <c r="C216" s="298"/>
      <c r="D216" s="298"/>
      <c r="E216" s="298"/>
      <c r="F216" s="321">
        <v>3</v>
      </c>
      <c r="G216" s="359"/>
      <c r="H216" s="350" t="s">
        <v>1544</v>
      </c>
      <c r="I216" s="350"/>
      <c r="J216" s="350"/>
      <c r="K216" s="365"/>
    </row>
    <row r="217" s="1" customFormat="1" ht="15" customHeight="1">
      <c r="B217" s="364"/>
      <c r="C217" s="298"/>
      <c r="D217" s="298"/>
      <c r="E217" s="298"/>
      <c r="F217" s="321">
        <v>4</v>
      </c>
      <c r="G217" s="359"/>
      <c r="H217" s="350" t="s">
        <v>1545</v>
      </c>
      <c r="I217" s="350"/>
      <c r="J217" s="350"/>
      <c r="K217" s="365"/>
    </row>
    <row r="218" s="1" customFormat="1" ht="12.75" customHeight="1">
      <c r="B218" s="366"/>
      <c r="C218" s="367"/>
      <c r="D218" s="367"/>
      <c r="E218" s="367"/>
      <c r="F218" s="367"/>
      <c r="G218" s="367"/>
      <c r="H218" s="367"/>
      <c r="I218" s="367"/>
      <c r="J218" s="367"/>
      <c r="K218" s="36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387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ROUND((SUM(BE85:BE142)),  2)</f>
        <v>0</v>
      </c>
      <c r="G35" s="39"/>
      <c r="H35" s="39"/>
      <c r="I35" s="158">
        <v>0.20999999999999999</v>
      </c>
      <c r="J35" s="157">
        <f>ROUND(((SUM(BE85:BE142))*I35),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ROUND((SUM(BF85:BF142)),  2)</f>
        <v>0</v>
      </c>
      <c r="G36" s="39"/>
      <c r="H36" s="39"/>
      <c r="I36" s="158">
        <v>0.14999999999999999</v>
      </c>
      <c r="J36" s="157">
        <f>ROUND(((SUM(BF85:BF142))*I36),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ROUND((SUM(BG85:BG142)),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ROUND((SUM(BH85:BH142)),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ROUND((SUM(BI85:BI142)),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 xml:space="preserve">01.03 - SO 01.03 –  km 405,070 – 405,480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 xml:space="preserve">01.03 - SO 01.03 –  km 405,070 – 405,480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SUM(P86:P142)</f>
        <v>0</v>
      </c>
      <c r="Q85" s="97"/>
      <c r="R85" s="195">
        <f>SUM(R86:R142)</f>
        <v>4.9193799999999994</v>
      </c>
      <c r="S85" s="97"/>
      <c r="T85" s="196">
        <f>SUM(T86:T142)</f>
        <v>0</v>
      </c>
      <c r="U85" s="39"/>
      <c r="V85" s="39"/>
      <c r="W85" s="39"/>
      <c r="X85" s="39"/>
      <c r="Y85" s="39"/>
      <c r="Z85" s="39"/>
      <c r="AA85" s="39"/>
      <c r="AB85" s="39"/>
      <c r="AC85" s="39"/>
      <c r="AD85" s="39"/>
      <c r="AE85" s="39"/>
      <c r="AT85" s="18" t="s">
        <v>68</v>
      </c>
      <c r="AU85" s="18" t="s">
        <v>188</v>
      </c>
      <c r="BK85" s="197">
        <f>SUM(BK86:BK142)</f>
        <v>0</v>
      </c>
    </row>
    <row r="86" s="2" customFormat="1" ht="49.05" customHeight="1">
      <c r="A86" s="39"/>
      <c r="B86" s="40"/>
      <c r="C86" s="214" t="s">
        <v>76</v>
      </c>
      <c r="D86" s="214" t="s">
        <v>209</v>
      </c>
      <c r="E86" s="215" t="s">
        <v>210</v>
      </c>
      <c r="F86" s="216" t="s">
        <v>211</v>
      </c>
      <c r="G86" s="217" t="s">
        <v>212</v>
      </c>
      <c r="H86" s="218">
        <v>26</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388</v>
      </c>
    </row>
    <row r="87" s="2" customFormat="1" ht="114.9" customHeight="1">
      <c r="A87" s="39"/>
      <c r="B87" s="40"/>
      <c r="C87" s="214" t="s">
        <v>78</v>
      </c>
      <c r="D87" s="214" t="s">
        <v>209</v>
      </c>
      <c r="E87" s="215" t="s">
        <v>215</v>
      </c>
      <c r="F87" s="216" t="s">
        <v>216</v>
      </c>
      <c r="G87" s="217" t="s">
        <v>217</v>
      </c>
      <c r="H87" s="218">
        <v>820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389</v>
      </c>
    </row>
    <row r="88" s="13" customFormat="1">
      <c r="A88" s="13"/>
      <c r="B88" s="228"/>
      <c r="C88" s="229"/>
      <c r="D88" s="230" t="s">
        <v>219</v>
      </c>
      <c r="E88" s="231" t="s">
        <v>19</v>
      </c>
      <c r="F88" s="232" t="s">
        <v>390</v>
      </c>
      <c r="G88" s="229"/>
      <c r="H88" s="233">
        <v>820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76</v>
      </c>
      <c r="AY88" s="239" t="s">
        <v>206</v>
      </c>
    </row>
    <row r="89" s="2" customFormat="1" ht="78" customHeight="1">
      <c r="A89" s="39"/>
      <c r="B89" s="40"/>
      <c r="C89" s="214" t="s">
        <v>221</v>
      </c>
      <c r="D89" s="214" t="s">
        <v>209</v>
      </c>
      <c r="E89" s="215" t="s">
        <v>222</v>
      </c>
      <c r="F89" s="216" t="s">
        <v>391</v>
      </c>
      <c r="G89" s="217" t="s">
        <v>217</v>
      </c>
      <c r="H89" s="218">
        <v>5</v>
      </c>
      <c r="I89" s="219"/>
      <c r="J89" s="220">
        <f>ROUND(I89*H89,2)</f>
        <v>0</v>
      </c>
      <c r="K89" s="221"/>
      <c r="L89" s="45"/>
      <c r="M89" s="222" t="s">
        <v>19</v>
      </c>
      <c r="N89" s="223" t="s">
        <v>40</v>
      </c>
      <c r="O89" s="85"/>
      <c r="P89" s="224">
        <f>O89*H89</f>
        <v>0</v>
      </c>
      <c r="Q89" s="224">
        <v>0</v>
      </c>
      <c r="R89" s="224">
        <f>Q89*H89</f>
        <v>0</v>
      </c>
      <c r="S89" s="224">
        <v>0</v>
      </c>
      <c r="T89" s="225">
        <f>S89*H89</f>
        <v>0</v>
      </c>
      <c r="U89" s="39"/>
      <c r="V89" s="39"/>
      <c r="W89" s="39"/>
      <c r="X89" s="39"/>
      <c r="Y89" s="39"/>
      <c r="Z89" s="39"/>
      <c r="AA89" s="39"/>
      <c r="AB89" s="39"/>
      <c r="AC89" s="39"/>
      <c r="AD89" s="39"/>
      <c r="AE89" s="39"/>
      <c r="AR89" s="226" t="s">
        <v>213</v>
      </c>
      <c r="AT89" s="226" t="s">
        <v>209</v>
      </c>
      <c r="AU89" s="226" t="s">
        <v>69</v>
      </c>
      <c r="AY89" s="18" t="s">
        <v>206</v>
      </c>
      <c r="BE89" s="227">
        <f>IF(N89="základní",J89,0)</f>
        <v>0</v>
      </c>
      <c r="BF89" s="227">
        <f>IF(N89="snížená",J89,0)</f>
        <v>0</v>
      </c>
      <c r="BG89" s="227">
        <f>IF(N89="zákl. přenesená",J89,0)</f>
        <v>0</v>
      </c>
      <c r="BH89" s="227">
        <f>IF(N89="sníž. přenesená",J89,0)</f>
        <v>0</v>
      </c>
      <c r="BI89" s="227">
        <f>IF(N89="nulová",J89,0)</f>
        <v>0</v>
      </c>
      <c r="BJ89" s="18" t="s">
        <v>76</v>
      </c>
      <c r="BK89" s="227">
        <f>ROUND(I89*H89,2)</f>
        <v>0</v>
      </c>
      <c r="BL89" s="18" t="s">
        <v>213</v>
      </c>
      <c r="BM89" s="226" t="s">
        <v>392</v>
      </c>
    </row>
    <row r="90" s="13" customFormat="1">
      <c r="A90" s="13"/>
      <c r="B90" s="228"/>
      <c r="C90" s="229"/>
      <c r="D90" s="230" t="s">
        <v>219</v>
      </c>
      <c r="E90" s="231" t="s">
        <v>19</v>
      </c>
      <c r="F90" s="232" t="s">
        <v>393</v>
      </c>
      <c r="G90" s="229"/>
      <c r="H90" s="233">
        <v>5</v>
      </c>
      <c r="I90" s="234"/>
      <c r="J90" s="229"/>
      <c r="K90" s="229"/>
      <c r="L90" s="235"/>
      <c r="M90" s="236"/>
      <c r="N90" s="237"/>
      <c r="O90" s="237"/>
      <c r="P90" s="237"/>
      <c r="Q90" s="237"/>
      <c r="R90" s="237"/>
      <c r="S90" s="237"/>
      <c r="T90" s="238"/>
      <c r="U90" s="13"/>
      <c r="V90" s="13"/>
      <c r="W90" s="13"/>
      <c r="X90" s="13"/>
      <c r="Y90" s="13"/>
      <c r="Z90" s="13"/>
      <c r="AA90" s="13"/>
      <c r="AB90" s="13"/>
      <c r="AC90" s="13"/>
      <c r="AD90" s="13"/>
      <c r="AE90" s="13"/>
      <c r="AT90" s="239" t="s">
        <v>219</v>
      </c>
      <c r="AU90" s="239" t="s">
        <v>69</v>
      </c>
      <c r="AV90" s="13" t="s">
        <v>78</v>
      </c>
      <c r="AW90" s="13" t="s">
        <v>31</v>
      </c>
      <c r="AX90" s="13" t="s">
        <v>76</v>
      </c>
      <c r="AY90" s="239" t="s">
        <v>206</v>
      </c>
    </row>
    <row r="91" s="2" customFormat="1" ht="24.15" customHeight="1">
      <c r="A91" s="39"/>
      <c r="B91" s="40"/>
      <c r="C91" s="240" t="s">
        <v>213</v>
      </c>
      <c r="D91" s="240" t="s">
        <v>226</v>
      </c>
      <c r="E91" s="241" t="s">
        <v>394</v>
      </c>
      <c r="F91" s="242" t="s">
        <v>395</v>
      </c>
      <c r="G91" s="243" t="s">
        <v>212</v>
      </c>
      <c r="H91" s="244">
        <v>1</v>
      </c>
      <c r="I91" s="245"/>
      <c r="J91" s="246">
        <f>ROUND(I91*H91,2)</f>
        <v>0</v>
      </c>
      <c r="K91" s="247"/>
      <c r="L91" s="248"/>
      <c r="M91" s="249" t="s">
        <v>19</v>
      </c>
      <c r="N91" s="250" t="s">
        <v>40</v>
      </c>
      <c r="O91" s="85"/>
      <c r="P91" s="224">
        <f>O91*H91</f>
        <v>0</v>
      </c>
      <c r="Q91" s="224">
        <v>0.34114</v>
      </c>
      <c r="R91" s="224">
        <f>Q91*H91</f>
        <v>0.34114</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396</v>
      </c>
    </row>
    <row r="92" s="2" customFormat="1" ht="76.35" customHeight="1">
      <c r="A92" s="39"/>
      <c r="B92" s="40"/>
      <c r="C92" s="214" t="s">
        <v>207</v>
      </c>
      <c r="D92" s="214" t="s">
        <v>209</v>
      </c>
      <c r="E92" s="215" t="s">
        <v>231</v>
      </c>
      <c r="F92" s="216" t="s">
        <v>397</v>
      </c>
      <c r="G92" s="217" t="s">
        <v>217</v>
      </c>
      <c r="H92" s="218">
        <v>8</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398</v>
      </c>
    </row>
    <row r="93" s="13" customFormat="1">
      <c r="A93" s="13"/>
      <c r="B93" s="228"/>
      <c r="C93" s="229"/>
      <c r="D93" s="230" t="s">
        <v>219</v>
      </c>
      <c r="E93" s="231" t="s">
        <v>19</v>
      </c>
      <c r="F93" s="232" t="s">
        <v>399</v>
      </c>
      <c r="G93" s="229"/>
      <c r="H93" s="233">
        <v>8</v>
      </c>
      <c r="I93" s="234"/>
      <c r="J93" s="229"/>
      <c r="K93" s="229"/>
      <c r="L93" s="235"/>
      <c r="M93" s="236"/>
      <c r="N93" s="237"/>
      <c r="O93" s="237"/>
      <c r="P93" s="237"/>
      <c r="Q93" s="237"/>
      <c r="R93" s="237"/>
      <c r="S93" s="237"/>
      <c r="T93" s="238"/>
      <c r="U93" s="13"/>
      <c r="V93" s="13"/>
      <c r="W93" s="13"/>
      <c r="X93" s="13"/>
      <c r="Y93" s="13"/>
      <c r="Z93" s="13"/>
      <c r="AA93" s="13"/>
      <c r="AB93" s="13"/>
      <c r="AC93" s="13"/>
      <c r="AD93" s="13"/>
      <c r="AE93" s="13"/>
      <c r="AT93" s="239" t="s">
        <v>219</v>
      </c>
      <c r="AU93" s="239" t="s">
        <v>69</v>
      </c>
      <c r="AV93" s="13" t="s">
        <v>78</v>
      </c>
      <c r="AW93" s="13" t="s">
        <v>31</v>
      </c>
      <c r="AX93" s="13" t="s">
        <v>76</v>
      </c>
      <c r="AY93" s="239" t="s">
        <v>206</v>
      </c>
    </row>
    <row r="94" s="2" customFormat="1" ht="24.15" customHeight="1">
      <c r="A94" s="39"/>
      <c r="B94" s="40"/>
      <c r="C94" s="240" t="s">
        <v>235</v>
      </c>
      <c r="D94" s="240" t="s">
        <v>226</v>
      </c>
      <c r="E94" s="241" t="s">
        <v>236</v>
      </c>
      <c r="F94" s="242" t="s">
        <v>237</v>
      </c>
      <c r="G94" s="243" t="s">
        <v>217</v>
      </c>
      <c r="H94" s="244">
        <v>8</v>
      </c>
      <c r="I94" s="245"/>
      <c r="J94" s="246">
        <f>ROUND(I94*H94,2)</f>
        <v>0</v>
      </c>
      <c r="K94" s="247"/>
      <c r="L94" s="248"/>
      <c r="M94" s="249" t="s">
        <v>19</v>
      </c>
      <c r="N94" s="250" t="s">
        <v>40</v>
      </c>
      <c r="O94" s="85"/>
      <c r="P94" s="224">
        <f>O94*H94</f>
        <v>0</v>
      </c>
      <c r="Q94" s="224">
        <v>0.064979999999999996</v>
      </c>
      <c r="R94" s="224">
        <f>Q94*H94</f>
        <v>0.51983999999999997</v>
      </c>
      <c r="S94" s="224">
        <v>0</v>
      </c>
      <c r="T94" s="225">
        <f>S94*H94</f>
        <v>0</v>
      </c>
      <c r="U94" s="39"/>
      <c r="V94" s="39"/>
      <c r="W94" s="39"/>
      <c r="X94" s="39"/>
      <c r="Y94" s="39"/>
      <c r="Z94" s="39"/>
      <c r="AA94" s="39"/>
      <c r="AB94" s="39"/>
      <c r="AC94" s="39"/>
      <c r="AD94" s="39"/>
      <c r="AE94" s="39"/>
      <c r="AR94" s="226" t="s">
        <v>229</v>
      </c>
      <c r="AT94" s="226" t="s">
        <v>226</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400</v>
      </c>
    </row>
    <row r="95" s="13" customFormat="1">
      <c r="A95" s="13"/>
      <c r="B95" s="228"/>
      <c r="C95" s="229"/>
      <c r="D95" s="230" t="s">
        <v>219</v>
      </c>
      <c r="E95" s="231" t="s">
        <v>19</v>
      </c>
      <c r="F95" s="232" t="s">
        <v>401</v>
      </c>
      <c r="G95" s="229"/>
      <c r="H95" s="233">
        <v>8</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78" customHeight="1">
      <c r="A96" s="39"/>
      <c r="B96" s="40"/>
      <c r="C96" s="214" t="s">
        <v>240</v>
      </c>
      <c r="D96" s="214" t="s">
        <v>209</v>
      </c>
      <c r="E96" s="215" t="s">
        <v>402</v>
      </c>
      <c r="F96" s="216" t="s">
        <v>403</v>
      </c>
      <c r="G96" s="217" t="s">
        <v>404</v>
      </c>
      <c r="H96" s="218">
        <v>1520</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405</v>
      </c>
    </row>
    <row r="97" s="2" customFormat="1" ht="21.75" customHeight="1">
      <c r="A97" s="39"/>
      <c r="B97" s="40"/>
      <c r="C97" s="240" t="s">
        <v>229</v>
      </c>
      <c r="D97" s="240" t="s">
        <v>226</v>
      </c>
      <c r="E97" s="241" t="s">
        <v>244</v>
      </c>
      <c r="F97" s="242" t="s">
        <v>245</v>
      </c>
      <c r="G97" s="243" t="s">
        <v>212</v>
      </c>
      <c r="H97" s="244">
        <v>1520</v>
      </c>
      <c r="I97" s="245"/>
      <c r="J97" s="246">
        <f>ROUND(I97*H97,2)</f>
        <v>0</v>
      </c>
      <c r="K97" s="247"/>
      <c r="L97" s="248"/>
      <c r="M97" s="249" t="s">
        <v>19</v>
      </c>
      <c r="N97" s="250" t="s">
        <v>40</v>
      </c>
      <c r="O97" s="85"/>
      <c r="P97" s="224">
        <f>O97*H97</f>
        <v>0</v>
      </c>
      <c r="Q97" s="224">
        <v>0.00021000000000000001</v>
      </c>
      <c r="R97" s="224">
        <f>Q97*H97</f>
        <v>0.31920000000000004</v>
      </c>
      <c r="S97" s="224">
        <v>0</v>
      </c>
      <c r="T97" s="225">
        <f>S97*H97</f>
        <v>0</v>
      </c>
      <c r="U97" s="39"/>
      <c r="V97" s="39"/>
      <c r="W97" s="39"/>
      <c r="X97" s="39"/>
      <c r="Y97" s="39"/>
      <c r="Z97" s="39"/>
      <c r="AA97" s="39"/>
      <c r="AB97" s="39"/>
      <c r="AC97" s="39"/>
      <c r="AD97" s="39"/>
      <c r="AE97" s="39"/>
      <c r="AR97" s="226" t="s">
        <v>229</v>
      </c>
      <c r="AT97" s="226" t="s">
        <v>226</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406</v>
      </c>
    </row>
    <row r="98" s="2" customFormat="1" ht="24.15" customHeight="1">
      <c r="A98" s="39"/>
      <c r="B98" s="40"/>
      <c r="C98" s="240" t="s">
        <v>247</v>
      </c>
      <c r="D98" s="240" t="s">
        <v>226</v>
      </c>
      <c r="E98" s="241" t="s">
        <v>252</v>
      </c>
      <c r="F98" s="242" t="s">
        <v>253</v>
      </c>
      <c r="G98" s="243" t="s">
        <v>212</v>
      </c>
      <c r="H98" s="244">
        <v>3040</v>
      </c>
      <c r="I98" s="245"/>
      <c r="J98" s="246">
        <f>ROUND(I98*H98,2)</f>
        <v>0</v>
      </c>
      <c r="K98" s="247"/>
      <c r="L98" s="248"/>
      <c r="M98" s="249" t="s">
        <v>19</v>
      </c>
      <c r="N98" s="250" t="s">
        <v>40</v>
      </c>
      <c r="O98" s="85"/>
      <c r="P98" s="224">
        <f>O98*H98</f>
        <v>0</v>
      </c>
      <c r="Q98" s="224">
        <v>0.00123</v>
      </c>
      <c r="R98" s="224">
        <f>Q98*H98</f>
        <v>3.7391999999999999</v>
      </c>
      <c r="S98" s="224">
        <v>0</v>
      </c>
      <c r="T98" s="225">
        <f>S98*H98</f>
        <v>0</v>
      </c>
      <c r="U98" s="39"/>
      <c r="V98" s="39"/>
      <c r="W98" s="39"/>
      <c r="X98" s="39"/>
      <c r="Y98" s="39"/>
      <c r="Z98" s="39"/>
      <c r="AA98" s="39"/>
      <c r="AB98" s="39"/>
      <c r="AC98" s="39"/>
      <c r="AD98" s="39"/>
      <c r="AE98" s="39"/>
      <c r="AR98" s="226" t="s">
        <v>229</v>
      </c>
      <c r="AT98" s="226" t="s">
        <v>226</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407</v>
      </c>
    </row>
    <row r="99" s="2" customFormat="1" ht="111.75" customHeight="1">
      <c r="A99" s="39"/>
      <c r="B99" s="40"/>
      <c r="C99" s="214" t="s">
        <v>251</v>
      </c>
      <c r="D99" s="214" t="s">
        <v>209</v>
      </c>
      <c r="E99" s="215" t="s">
        <v>408</v>
      </c>
      <c r="F99" s="216" t="s">
        <v>409</v>
      </c>
      <c r="G99" s="217" t="s">
        <v>217</v>
      </c>
      <c r="H99" s="218">
        <v>10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410</v>
      </c>
    </row>
    <row r="100" s="13" customFormat="1">
      <c r="A100" s="13"/>
      <c r="B100" s="228"/>
      <c r="C100" s="229"/>
      <c r="D100" s="230" t="s">
        <v>219</v>
      </c>
      <c r="E100" s="231" t="s">
        <v>19</v>
      </c>
      <c r="F100" s="232" t="s">
        <v>411</v>
      </c>
      <c r="G100" s="229"/>
      <c r="H100" s="233">
        <v>10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114.9" customHeight="1">
      <c r="A101" s="39"/>
      <c r="B101" s="40"/>
      <c r="C101" s="214" t="s">
        <v>255</v>
      </c>
      <c r="D101" s="214" t="s">
        <v>209</v>
      </c>
      <c r="E101" s="215" t="s">
        <v>412</v>
      </c>
      <c r="F101" s="216" t="s">
        <v>413</v>
      </c>
      <c r="G101" s="217" t="s">
        <v>258</v>
      </c>
      <c r="H101" s="218">
        <v>7</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414</v>
      </c>
    </row>
    <row r="102" s="2" customFormat="1" ht="114.9" customHeight="1">
      <c r="A102" s="39"/>
      <c r="B102" s="40"/>
      <c r="C102" s="214" t="s">
        <v>260</v>
      </c>
      <c r="D102" s="214" t="s">
        <v>209</v>
      </c>
      <c r="E102" s="215" t="s">
        <v>359</v>
      </c>
      <c r="F102" s="216" t="s">
        <v>360</v>
      </c>
      <c r="G102" s="217" t="s">
        <v>258</v>
      </c>
      <c r="H102" s="218">
        <v>3</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415</v>
      </c>
    </row>
    <row r="103" s="2" customFormat="1" ht="142.2" customHeight="1">
      <c r="A103" s="39"/>
      <c r="B103" s="40"/>
      <c r="C103" s="214" t="s">
        <v>264</v>
      </c>
      <c r="D103" s="214" t="s">
        <v>209</v>
      </c>
      <c r="E103" s="215" t="s">
        <v>261</v>
      </c>
      <c r="F103" s="216" t="s">
        <v>262</v>
      </c>
      <c r="G103" s="217" t="s">
        <v>258</v>
      </c>
      <c r="H103" s="218">
        <v>2</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416</v>
      </c>
    </row>
    <row r="104" s="2" customFormat="1" ht="114.9" customHeight="1">
      <c r="A104" s="39"/>
      <c r="B104" s="40"/>
      <c r="C104" s="214" t="s">
        <v>268</v>
      </c>
      <c r="D104" s="214" t="s">
        <v>209</v>
      </c>
      <c r="E104" s="215" t="s">
        <v>265</v>
      </c>
      <c r="F104" s="216" t="s">
        <v>266</v>
      </c>
      <c r="G104" s="217" t="s">
        <v>258</v>
      </c>
      <c r="H104" s="218">
        <v>1</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417</v>
      </c>
    </row>
    <row r="105" s="2" customFormat="1" ht="101.25" customHeight="1">
      <c r="A105" s="39"/>
      <c r="B105" s="40"/>
      <c r="C105" s="214" t="s">
        <v>8</v>
      </c>
      <c r="D105" s="214" t="s">
        <v>209</v>
      </c>
      <c r="E105" s="215" t="s">
        <v>269</v>
      </c>
      <c r="F105" s="216" t="s">
        <v>270</v>
      </c>
      <c r="G105" s="217" t="s">
        <v>217</v>
      </c>
      <c r="H105" s="218">
        <v>1020</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418</v>
      </c>
    </row>
    <row r="106" s="13" customFormat="1">
      <c r="A106" s="13"/>
      <c r="B106" s="228"/>
      <c r="C106" s="229"/>
      <c r="D106" s="230" t="s">
        <v>219</v>
      </c>
      <c r="E106" s="231" t="s">
        <v>19</v>
      </c>
      <c r="F106" s="232" t="s">
        <v>419</v>
      </c>
      <c r="G106" s="229"/>
      <c r="H106" s="233">
        <v>1020</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90" customHeight="1">
      <c r="A107" s="39"/>
      <c r="B107" s="40"/>
      <c r="C107" s="214" t="s">
        <v>276</v>
      </c>
      <c r="D107" s="214" t="s">
        <v>209</v>
      </c>
      <c r="E107" s="215" t="s">
        <v>273</v>
      </c>
      <c r="F107" s="216" t="s">
        <v>274</v>
      </c>
      <c r="G107" s="217" t="s">
        <v>258</v>
      </c>
      <c r="H107" s="218">
        <v>4</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420</v>
      </c>
    </row>
    <row r="108" s="2" customFormat="1" ht="49.05" customHeight="1">
      <c r="A108" s="39"/>
      <c r="B108" s="40"/>
      <c r="C108" s="214" t="s">
        <v>281</v>
      </c>
      <c r="D108" s="214" t="s">
        <v>209</v>
      </c>
      <c r="E108" s="215" t="s">
        <v>286</v>
      </c>
      <c r="F108" s="216" t="s">
        <v>287</v>
      </c>
      <c r="G108" s="217" t="s">
        <v>212</v>
      </c>
      <c r="H108" s="218">
        <v>4</v>
      </c>
      <c r="I108" s="219"/>
      <c r="J108" s="220">
        <f>ROUND(I108*H108,2)</f>
        <v>0</v>
      </c>
      <c r="K108" s="221"/>
      <c r="L108" s="45"/>
      <c r="M108" s="222" t="s">
        <v>19</v>
      </c>
      <c r="N108" s="223" t="s">
        <v>40</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213</v>
      </c>
      <c r="AT108" s="226" t="s">
        <v>209</v>
      </c>
      <c r="AU108" s="226" t="s">
        <v>69</v>
      </c>
      <c r="AY108" s="18" t="s">
        <v>206</v>
      </c>
      <c r="BE108" s="227">
        <f>IF(N108="základní",J108,0)</f>
        <v>0</v>
      </c>
      <c r="BF108" s="227">
        <f>IF(N108="snížená",J108,0)</f>
        <v>0</v>
      </c>
      <c r="BG108" s="227">
        <f>IF(N108="zákl. přenesená",J108,0)</f>
        <v>0</v>
      </c>
      <c r="BH108" s="227">
        <f>IF(N108="sníž. přenesená",J108,0)</f>
        <v>0</v>
      </c>
      <c r="BI108" s="227">
        <f>IF(N108="nulová",J108,0)</f>
        <v>0</v>
      </c>
      <c r="BJ108" s="18" t="s">
        <v>76</v>
      </c>
      <c r="BK108" s="227">
        <f>ROUND(I108*H108,2)</f>
        <v>0</v>
      </c>
      <c r="BL108" s="18" t="s">
        <v>213</v>
      </c>
      <c r="BM108" s="226" t="s">
        <v>421</v>
      </c>
    </row>
    <row r="109" s="13" customFormat="1">
      <c r="A109" s="13"/>
      <c r="B109" s="228"/>
      <c r="C109" s="229"/>
      <c r="D109" s="230" t="s">
        <v>219</v>
      </c>
      <c r="E109" s="231" t="s">
        <v>19</v>
      </c>
      <c r="F109" s="232" t="s">
        <v>289</v>
      </c>
      <c r="G109" s="229"/>
      <c r="H109" s="233">
        <v>4</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76</v>
      </c>
      <c r="AY109" s="239" t="s">
        <v>206</v>
      </c>
    </row>
    <row r="110" s="2" customFormat="1" ht="55.5" customHeight="1">
      <c r="A110" s="39"/>
      <c r="B110" s="40"/>
      <c r="C110" s="214" t="s">
        <v>285</v>
      </c>
      <c r="D110" s="214" t="s">
        <v>209</v>
      </c>
      <c r="E110" s="215" t="s">
        <v>366</v>
      </c>
      <c r="F110" s="216" t="s">
        <v>367</v>
      </c>
      <c r="G110" s="217" t="s">
        <v>212</v>
      </c>
      <c r="H110" s="218">
        <v>9</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422</v>
      </c>
    </row>
    <row r="111" s="2" customFormat="1" ht="24.15" customHeight="1">
      <c r="A111" s="39"/>
      <c r="B111" s="40"/>
      <c r="C111" s="214" t="s">
        <v>290</v>
      </c>
      <c r="D111" s="214" t="s">
        <v>209</v>
      </c>
      <c r="E111" s="215" t="s">
        <v>369</v>
      </c>
      <c r="F111" s="216" t="s">
        <v>370</v>
      </c>
      <c r="G111" s="217" t="s">
        <v>212</v>
      </c>
      <c r="H111" s="218">
        <v>9</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423</v>
      </c>
    </row>
    <row r="112" s="2" customFormat="1" ht="49.05" customHeight="1">
      <c r="A112" s="39"/>
      <c r="B112" s="40"/>
      <c r="C112" s="214" t="s">
        <v>294</v>
      </c>
      <c r="D112" s="214" t="s">
        <v>209</v>
      </c>
      <c r="E112" s="215" t="s">
        <v>291</v>
      </c>
      <c r="F112" s="216" t="s">
        <v>292</v>
      </c>
      <c r="G112" s="217" t="s">
        <v>212</v>
      </c>
      <c r="H112" s="218">
        <v>82</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424</v>
      </c>
    </row>
    <row r="113" s="2" customFormat="1" ht="24.15" customHeight="1">
      <c r="A113" s="39"/>
      <c r="B113" s="40"/>
      <c r="C113" s="214" t="s">
        <v>7</v>
      </c>
      <c r="D113" s="214" t="s">
        <v>209</v>
      </c>
      <c r="E113" s="215" t="s">
        <v>295</v>
      </c>
      <c r="F113" s="216" t="s">
        <v>296</v>
      </c>
      <c r="G113" s="217" t="s">
        <v>297</v>
      </c>
      <c r="H113" s="218">
        <v>6.7629999999999999</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425</v>
      </c>
    </row>
    <row r="114" s="13" customFormat="1">
      <c r="A114" s="13"/>
      <c r="B114" s="228"/>
      <c r="C114" s="229"/>
      <c r="D114" s="230" t="s">
        <v>219</v>
      </c>
      <c r="E114" s="231" t="s">
        <v>19</v>
      </c>
      <c r="F114" s="232" t="s">
        <v>426</v>
      </c>
      <c r="G114" s="229"/>
      <c r="H114" s="233">
        <v>6.7629999999999999</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76</v>
      </c>
      <c r="AY114" s="239" t="s">
        <v>206</v>
      </c>
    </row>
    <row r="115" s="2" customFormat="1" ht="44.25" customHeight="1">
      <c r="A115" s="39"/>
      <c r="B115" s="40"/>
      <c r="C115" s="214" t="s">
        <v>306</v>
      </c>
      <c r="D115" s="214" t="s">
        <v>209</v>
      </c>
      <c r="E115" s="215" t="s">
        <v>300</v>
      </c>
      <c r="F115" s="216" t="s">
        <v>301</v>
      </c>
      <c r="G115" s="217" t="s">
        <v>302</v>
      </c>
      <c r="H115" s="218">
        <v>24.437999999999999</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427</v>
      </c>
    </row>
    <row r="116" s="14" customFormat="1">
      <c r="A116" s="14"/>
      <c r="B116" s="251"/>
      <c r="C116" s="252"/>
      <c r="D116" s="230" t="s">
        <v>219</v>
      </c>
      <c r="E116" s="253" t="s">
        <v>19</v>
      </c>
      <c r="F116" s="254" t="s">
        <v>304</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428</v>
      </c>
      <c r="G117" s="229"/>
      <c r="H117" s="233">
        <v>24.437999999999999</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90" customHeight="1">
      <c r="A118" s="39"/>
      <c r="B118" s="40"/>
      <c r="C118" s="214" t="s">
        <v>313</v>
      </c>
      <c r="D118" s="214" t="s">
        <v>209</v>
      </c>
      <c r="E118" s="215" t="s">
        <v>307</v>
      </c>
      <c r="F118" s="216" t="s">
        <v>308</v>
      </c>
      <c r="G118" s="217" t="s">
        <v>302</v>
      </c>
      <c r="H118" s="218">
        <v>51.079999999999998</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429</v>
      </c>
    </row>
    <row r="119" s="14" customFormat="1">
      <c r="A119" s="14"/>
      <c r="B119" s="251"/>
      <c r="C119" s="252"/>
      <c r="D119" s="230" t="s">
        <v>219</v>
      </c>
      <c r="E119" s="253" t="s">
        <v>19</v>
      </c>
      <c r="F119" s="254" t="s">
        <v>304</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428</v>
      </c>
      <c r="G120" s="229"/>
      <c r="H120" s="233">
        <v>24.437999999999999</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69</v>
      </c>
      <c r="AY120" s="239" t="s">
        <v>206</v>
      </c>
    </row>
    <row r="121" s="14" customFormat="1">
      <c r="A121" s="14"/>
      <c r="B121" s="251"/>
      <c r="C121" s="252"/>
      <c r="D121" s="230" t="s">
        <v>219</v>
      </c>
      <c r="E121" s="253" t="s">
        <v>19</v>
      </c>
      <c r="F121" s="254" t="s">
        <v>310</v>
      </c>
      <c r="G121" s="252"/>
      <c r="H121" s="253" t="s">
        <v>19</v>
      </c>
      <c r="I121" s="255"/>
      <c r="J121" s="252"/>
      <c r="K121" s="252"/>
      <c r="L121" s="256"/>
      <c r="M121" s="257"/>
      <c r="N121" s="258"/>
      <c r="O121" s="258"/>
      <c r="P121" s="258"/>
      <c r="Q121" s="258"/>
      <c r="R121" s="258"/>
      <c r="S121" s="258"/>
      <c r="T121" s="259"/>
      <c r="U121" s="14"/>
      <c r="V121" s="14"/>
      <c r="W121" s="14"/>
      <c r="X121" s="14"/>
      <c r="Y121" s="14"/>
      <c r="Z121" s="14"/>
      <c r="AA121" s="14"/>
      <c r="AB121" s="14"/>
      <c r="AC121" s="14"/>
      <c r="AD121" s="14"/>
      <c r="AE121" s="14"/>
      <c r="AT121" s="260" t="s">
        <v>219</v>
      </c>
      <c r="AU121" s="260" t="s">
        <v>69</v>
      </c>
      <c r="AV121" s="14" t="s">
        <v>76</v>
      </c>
      <c r="AW121" s="14" t="s">
        <v>31</v>
      </c>
      <c r="AX121" s="14" t="s">
        <v>69</v>
      </c>
      <c r="AY121" s="260" t="s">
        <v>206</v>
      </c>
    </row>
    <row r="122" s="13" customFormat="1">
      <c r="A122" s="13"/>
      <c r="B122" s="228"/>
      <c r="C122" s="229"/>
      <c r="D122" s="230" t="s">
        <v>219</v>
      </c>
      <c r="E122" s="231" t="s">
        <v>19</v>
      </c>
      <c r="F122" s="232" t="s">
        <v>430</v>
      </c>
      <c r="G122" s="229"/>
      <c r="H122" s="233">
        <v>26.641999999999999</v>
      </c>
      <c r="I122" s="234"/>
      <c r="J122" s="229"/>
      <c r="K122" s="229"/>
      <c r="L122" s="235"/>
      <c r="M122" s="236"/>
      <c r="N122" s="237"/>
      <c r="O122" s="237"/>
      <c r="P122" s="237"/>
      <c r="Q122" s="237"/>
      <c r="R122" s="237"/>
      <c r="S122" s="237"/>
      <c r="T122" s="238"/>
      <c r="U122" s="13"/>
      <c r="V122" s="13"/>
      <c r="W122" s="13"/>
      <c r="X122" s="13"/>
      <c r="Y122" s="13"/>
      <c r="Z122" s="13"/>
      <c r="AA122" s="13"/>
      <c r="AB122" s="13"/>
      <c r="AC122" s="13"/>
      <c r="AD122" s="13"/>
      <c r="AE122" s="13"/>
      <c r="AT122" s="239" t="s">
        <v>219</v>
      </c>
      <c r="AU122" s="239" t="s">
        <v>69</v>
      </c>
      <c r="AV122" s="13" t="s">
        <v>78</v>
      </c>
      <c r="AW122" s="13" t="s">
        <v>31</v>
      </c>
      <c r="AX122" s="13" t="s">
        <v>69</v>
      </c>
      <c r="AY122" s="239" t="s">
        <v>206</v>
      </c>
    </row>
    <row r="123" s="15" customFormat="1">
      <c r="A123" s="15"/>
      <c r="B123" s="261"/>
      <c r="C123" s="262"/>
      <c r="D123" s="230" t="s">
        <v>219</v>
      </c>
      <c r="E123" s="263" t="s">
        <v>19</v>
      </c>
      <c r="F123" s="264" t="s">
        <v>312</v>
      </c>
      <c r="G123" s="262"/>
      <c r="H123" s="265">
        <v>51.079999999999998</v>
      </c>
      <c r="I123" s="266"/>
      <c r="J123" s="262"/>
      <c r="K123" s="262"/>
      <c r="L123" s="267"/>
      <c r="M123" s="268"/>
      <c r="N123" s="269"/>
      <c r="O123" s="269"/>
      <c r="P123" s="269"/>
      <c r="Q123" s="269"/>
      <c r="R123" s="269"/>
      <c r="S123" s="269"/>
      <c r="T123" s="270"/>
      <c r="U123" s="15"/>
      <c r="V123" s="15"/>
      <c r="W123" s="15"/>
      <c r="X123" s="15"/>
      <c r="Y123" s="15"/>
      <c r="Z123" s="15"/>
      <c r="AA123" s="15"/>
      <c r="AB123" s="15"/>
      <c r="AC123" s="15"/>
      <c r="AD123" s="15"/>
      <c r="AE123" s="15"/>
      <c r="AT123" s="271" t="s">
        <v>219</v>
      </c>
      <c r="AU123" s="271" t="s">
        <v>69</v>
      </c>
      <c r="AV123" s="15" t="s">
        <v>213</v>
      </c>
      <c r="AW123" s="15" t="s">
        <v>31</v>
      </c>
      <c r="AX123" s="15" t="s">
        <v>76</v>
      </c>
      <c r="AY123" s="271" t="s">
        <v>206</v>
      </c>
    </row>
    <row r="124" s="2" customFormat="1" ht="142.2" customHeight="1">
      <c r="A124" s="39"/>
      <c r="B124" s="40"/>
      <c r="C124" s="214" t="s">
        <v>318</v>
      </c>
      <c r="D124" s="214" t="s">
        <v>209</v>
      </c>
      <c r="E124" s="215" t="s">
        <v>314</v>
      </c>
      <c r="F124" s="216" t="s">
        <v>315</v>
      </c>
      <c r="G124" s="217" t="s">
        <v>302</v>
      </c>
      <c r="H124" s="218">
        <v>24.437999999999999</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431</v>
      </c>
    </row>
    <row r="125" s="14" customFormat="1">
      <c r="A125" s="14"/>
      <c r="B125" s="251"/>
      <c r="C125" s="252"/>
      <c r="D125" s="230" t="s">
        <v>219</v>
      </c>
      <c r="E125" s="253" t="s">
        <v>19</v>
      </c>
      <c r="F125" s="254" t="s">
        <v>317</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428</v>
      </c>
      <c r="G126" s="229"/>
      <c r="H126" s="233">
        <v>24.437999999999999</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42.2" customHeight="1">
      <c r="A127" s="39"/>
      <c r="B127" s="40"/>
      <c r="C127" s="214" t="s">
        <v>322</v>
      </c>
      <c r="D127" s="214" t="s">
        <v>209</v>
      </c>
      <c r="E127" s="215" t="s">
        <v>319</v>
      </c>
      <c r="F127" s="216" t="s">
        <v>320</v>
      </c>
      <c r="G127" s="217" t="s">
        <v>302</v>
      </c>
      <c r="H127" s="218">
        <v>26.641999999999999</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432</v>
      </c>
    </row>
    <row r="128" s="14" customFormat="1">
      <c r="A128" s="14"/>
      <c r="B128" s="251"/>
      <c r="C128" s="252"/>
      <c r="D128" s="230" t="s">
        <v>219</v>
      </c>
      <c r="E128" s="253" t="s">
        <v>19</v>
      </c>
      <c r="F128" s="254" t="s">
        <v>310</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430</v>
      </c>
      <c r="G129" s="229"/>
      <c r="H129" s="233">
        <v>26.641999999999999</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128.55" customHeight="1">
      <c r="A130" s="39"/>
      <c r="B130" s="40"/>
      <c r="C130" s="214" t="s">
        <v>328</v>
      </c>
      <c r="D130" s="214" t="s">
        <v>209</v>
      </c>
      <c r="E130" s="215" t="s">
        <v>323</v>
      </c>
      <c r="F130" s="216" t="s">
        <v>324</v>
      </c>
      <c r="G130" s="217" t="s">
        <v>302</v>
      </c>
      <c r="H130" s="218">
        <v>3.7389999999999999</v>
      </c>
      <c r="I130" s="219"/>
      <c r="J130" s="220">
        <f>ROUND(I130*H130,2)</f>
        <v>0</v>
      </c>
      <c r="K130" s="221"/>
      <c r="L130" s="45"/>
      <c r="M130" s="222" t="s">
        <v>19</v>
      </c>
      <c r="N130" s="223" t="s">
        <v>40</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213</v>
      </c>
      <c r="AT130" s="226" t="s">
        <v>209</v>
      </c>
      <c r="AU130" s="226" t="s">
        <v>69</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433</v>
      </c>
    </row>
    <row r="131" s="14" customFormat="1">
      <c r="A131" s="14"/>
      <c r="B131" s="251"/>
      <c r="C131" s="252"/>
      <c r="D131" s="230" t="s">
        <v>219</v>
      </c>
      <c r="E131" s="253" t="s">
        <v>19</v>
      </c>
      <c r="F131" s="254" t="s">
        <v>326</v>
      </c>
      <c r="G131" s="252"/>
      <c r="H131" s="253" t="s">
        <v>19</v>
      </c>
      <c r="I131" s="255"/>
      <c r="J131" s="252"/>
      <c r="K131" s="252"/>
      <c r="L131" s="256"/>
      <c r="M131" s="257"/>
      <c r="N131" s="258"/>
      <c r="O131" s="258"/>
      <c r="P131" s="258"/>
      <c r="Q131" s="258"/>
      <c r="R131" s="258"/>
      <c r="S131" s="258"/>
      <c r="T131" s="259"/>
      <c r="U131" s="14"/>
      <c r="V131" s="14"/>
      <c r="W131" s="14"/>
      <c r="X131" s="14"/>
      <c r="Y131" s="14"/>
      <c r="Z131" s="14"/>
      <c r="AA131" s="14"/>
      <c r="AB131" s="14"/>
      <c r="AC131" s="14"/>
      <c r="AD131" s="14"/>
      <c r="AE131" s="14"/>
      <c r="AT131" s="260" t="s">
        <v>219</v>
      </c>
      <c r="AU131" s="260" t="s">
        <v>69</v>
      </c>
      <c r="AV131" s="14" t="s">
        <v>76</v>
      </c>
      <c r="AW131" s="14" t="s">
        <v>31</v>
      </c>
      <c r="AX131" s="14" t="s">
        <v>69</v>
      </c>
      <c r="AY131" s="260" t="s">
        <v>206</v>
      </c>
    </row>
    <row r="132" s="13" customFormat="1">
      <c r="A132" s="13"/>
      <c r="B132" s="228"/>
      <c r="C132" s="229"/>
      <c r="D132" s="230" t="s">
        <v>219</v>
      </c>
      <c r="E132" s="231" t="s">
        <v>19</v>
      </c>
      <c r="F132" s="232" t="s">
        <v>434</v>
      </c>
      <c r="G132" s="229"/>
      <c r="H132" s="233">
        <v>3.7389999999999999</v>
      </c>
      <c r="I132" s="234"/>
      <c r="J132" s="229"/>
      <c r="K132" s="229"/>
      <c r="L132" s="235"/>
      <c r="M132" s="236"/>
      <c r="N132" s="237"/>
      <c r="O132" s="237"/>
      <c r="P132" s="237"/>
      <c r="Q132" s="237"/>
      <c r="R132" s="237"/>
      <c r="S132" s="237"/>
      <c r="T132" s="238"/>
      <c r="U132" s="13"/>
      <c r="V132" s="13"/>
      <c r="W132" s="13"/>
      <c r="X132" s="13"/>
      <c r="Y132" s="13"/>
      <c r="Z132" s="13"/>
      <c r="AA132" s="13"/>
      <c r="AB132" s="13"/>
      <c r="AC132" s="13"/>
      <c r="AD132" s="13"/>
      <c r="AE132" s="13"/>
      <c r="AT132" s="239" t="s">
        <v>219</v>
      </c>
      <c r="AU132" s="239" t="s">
        <v>69</v>
      </c>
      <c r="AV132" s="13" t="s">
        <v>78</v>
      </c>
      <c r="AW132" s="13" t="s">
        <v>31</v>
      </c>
      <c r="AX132" s="13" t="s">
        <v>76</v>
      </c>
      <c r="AY132" s="239" t="s">
        <v>206</v>
      </c>
    </row>
    <row r="133" s="2" customFormat="1" ht="128.55" customHeight="1">
      <c r="A133" s="39"/>
      <c r="B133" s="40"/>
      <c r="C133" s="214" t="s">
        <v>334</v>
      </c>
      <c r="D133" s="214" t="s">
        <v>209</v>
      </c>
      <c r="E133" s="215" t="s">
        <v>329</v>
      </c>
      <c r="F133" s="216" t="s">
        <v>330</v>
      </c>
      <c r="G133" s="217" t="s">
        <v>302</v>
      </c>
      <c r="H133" s="218">
        <v>0.31900000000000001</v>
      </c>
      <c r="I133" s="219"/>
      <c r="J133" s="220">
        <f>ROUND(I133*H133,2)</f>
        <v>0</v>
      </c>
      <c r="K133" s="221"/>
      <c r="L133" s="45"/>
      <c r="M133" s="222" t="s">
        <v>19</v>
      </c>
      <c r="N133" s="223" t="s">
        <v>40</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213</v>
      </c>
      <c r="AT133" s="226" t="s">
        <v>209</v>
      </c>
      <c r="AU133" s="226" t="s">
        <v>69</v>
      </c>
      <c r="AY133" s="18" t="s">
        <v>206</v>
      </c>
      <c r="BE133" s="227">
        <f>IF(N133="základní",J133,0)</f>
        <v>0</v>
      </c>
      <c r="BF133" s="227">
        <f>IF(N133="snížená",J133,0)</f>
        <v>0</v>
      </c>
      <c r="BG133" s="227">
        <f>IF(N133="zákl. přenesená",J133,0)</f>
        <v>0</v>
      </c>
      <c r="BH133" s="227">
        <f>IF(N133="sníž. přenesená",J133,0)</f>
        <v>0</v>
      </c>
      <c r="BI133" s="227">
        <f>IF(N133="nulová",J133,0)</f>
        <v>0</v>
      </c>
      <c r="BJ133" s="18" t="s">
        <v>76</v>
      </c>
      <c r="BK133" s="227">
        <f>ROUND(I133*H133,2)</f>
        <v>0</v>
      </c>
      <c r="BL133" s="18" t="s">
        <v>213</v>
      </c>
      <c r="BM133" s="226" t="s">
        <v>435</v>
      </c>
    </row>
    <row r="134" s="14" customFormat="1">
      <c r="A134" s="14"/>
      <c r="B134" s="251"/>
      <c r="C134" s="252"/>
      <c r="D134" s="230" t="s">
        <v>219</v>
      </c>
      <c r="E134" s="253" t="s">
        <v>19</v>
      </c>
      <c r="F134" s="254" t="s">
        <v>332</v>
      </c>
      <c r="G134" s="252"/>
      <c r="H134" s="253" t="s">
        <v>19</v>
      </c>
      <c r="I134" s="255"/>
      <c r="J134" s="252"/>
      <c r="K134" s="252"/>
      <c r="L134" s="256"/>
      <c r="M134" s="257"/>
      <c r="N134" s="258"/>
      <c r="O134" s="258"/>
      <c r="P134" s="258"/>
      <c r="Q134" s="258"/>
      <c r="R134" s="258"/>
      <c r="S134" s="258"/>
      <c r="T134" s="259"/>
      <c r="U134" s="14"/>
      <c r="V134" s="14"/>
      <c r="W134" s="14"/>
      <c r="X134" s="14"/>
      <c r="Y134" s="14"/>
      <c r="Z134" s="14"/>
      <c r="AA134" s="14"/>
      <c r="AB134" s="14"/>
      <c r="AC134" s="14"/>
      <c r="AD134" s="14"/>
      <c r="AE134" s="14"/>
      <c r="AT134" s="260" t="s">
        <v>219</v>
      </c>
      <c r="AU134" s="260" t="s">
        <v>69</v>
      </c>
      <c r="AV134" s="14" t="s">
        <v>76</v>
      </c>
      <c r="AW134" s="14" t="s">
        <v>31</v>
      </c>
      <c r="AX134" s="14" t="s">
        <v>69</v>
      </c>
      <c r="AY134" s="260" t="s">
        <v>206</v>
      </c>
    </row>
    <row r="135" s="13" customFormat="1">
      <c r="A135" s="13"/>
      <c r="B135" s="228"/>
      <c r="C135" s="229"/>
      <c r="D135" s="230" t="s">
        <v>219</v>
      </c>
      <c r="E135" s="231" t="s">
        <v>19</v>
      </c>
      <c r="F135" s="232" t="s">
        <v>436</v>
      </c>
      <c r="G135" s="229"/>
      <c r="H135" s="233">
        <v>0.31900000000000001</v>
      </c>
      <c r="I135" s="234"/>
      <c r="J135" s="229"/>
      <c r="K135" s="229"/>
      <c r="L135" s="235"/>
      <c r="M135" s="236"/>
      <c r="N135" s="237"/>
      <c r="O135" s="237"/>
      <c r="P135" s="237"/>
      <c r="Q135" s="237"/>
      <c r="R135" s="237"/>
      <c r="S135" s="237"/>
      <c r="T135" s="238"/>
      <c r="U135" s="13"/>
      <c r="V135" s="13"/>
      <c r="W135" s="13"/>
      <c r="X135" s="13"/>
      <c r="Y135" s="13"/>
      <c r="Z135" s="13"/>
      <c r="AA135" s="13"/>
      <c r="AB135" s="13"/>
      <c r="AC135" s="13"/>
      <c r="AD135" s="13"/>
      <c r="AE135" s="13"/>
      <c r="AT135" s="239" t="s">
        <v>219</v>
      </c>
      <c r="AU135" s="239" t="s">
        <v>69</v>
      </c>
      <c r="AV135" s="13" t="s">
        <v>78</v>
      </c>
      <c r="AW135" s="13" t="s">
        <v>31</v>
      </c>
      <c r="AX135" s="13" t="s">
        <v>76</v>
      </c>
      <c r="AY135" s="239" t="s">
        <v>206</v>
      </c>
    </row>
    <row r="136" s="2" customFormat="1" ht="90" customHeight="1">
      <c r="A136" s="39"/>
      <c r="B136" s="40"/>
      <c r="C136" s="214" t="s">
        <v>338</v>
      </c>
      <c r="D136" s="214" t="s">
        <v>209</v>
      </c>
      <c r="E136" s="215" t="s">
        <v>335</v>
      </c>
      <c r="F136" s="216" t="s">
        <v>336</v>
      </c>
      <c r="G136" s="217" t="s">
        <v>302</v>
      </c>
      <c r="H136" s="218">
        <v>0.31900000000000001</v>
      </c>
      <c r="I136" s="219"/>
      <c r="J136" s="220">
        <f>ROUND(I136*H136,2)</f>
        <v>0</v>
      </c>
      <c r="K136" s="221"/>
      <c r="L136" s="45"/>
      <c r="M136" s="222" t="s">
        <v>19</v>
      </c>
      <c r="N136" s="223" t="s">
        <v>40</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213</v>
      </c>
      <c r="AT136" s="226" t="s">
        <v>209</v>
      </c>
      <c r="AU136" s="226" t="s">
        <v>69</v>
      </c>
      <c r="AY136" s="18" t="s">
        <v>206</v>
      </c>
      <c r="BE136" s="227">
        <f>IF(N136="základní",J136,0)</f>
        <v>0</v>
      </c>
      <c r="BF136" s="227">
        <f>IF(N136="snížená",J136,0)</f>
        <v>0</v>
      </c>
      <c r="BG136" s="227">
        <f>IF(N136="zákl. přenesená",J136,0)</f>
        <v>0</v>
      </c>
      <c r="BH136" s="227">
        <f>IF(N136="sníž. přenesená",J136,0)</f>
        <v>0</v>
      </c>
      <c r="BI136" s="227">
        <f>IF(N136="nulová",J136,0)</f>
        <v>0</v>
      </c>
      <c r="BJ136" s="18" t="s">
        <v>76</v>
      </c>
      <c r="BK136" s="227">
        <f>ROUND(I136*H136,2)</f>
        <v>0</v>
      </c>
      <c r="BL136" s="18" t="s">
        <v>213</v>
      </c>
      <c r="BM136" s="226" t="s">
        <v>437</v>
      </c>
    </row>
    <row r="137" s="2" customFormat="1" ht="156.75" customHeight="1">
      <c r="A137" s="39"/>
      <c r="B137" s="40"/>
      <c r="C137" s="214" t="s">
        <v>344</v>
      </c>
      <c r="D137" s="214" t="s">
        <v>209</v>
      </c>
      <c r="E137" s="215" t="s">
        <v>339</v>
      </c>
      <c r="F137" s="216" t="s">
        <v>340</v>
      </c>
      <c r="G137" s="217" t="s">
        <v>302</v>
      </c>
      <c r="H137" s="218">
        <v>4.0579999999999998</v>
      </c>
      <c r="I137" s="219"/>
      <c r="J137" s="220">
        <f>ROUND(I137*H137,2)</f>
        <v>0</v>
      </c>
      <c r="K137" s="221"/>
      <c r="L137" s="45"/>
      <c r="M137" s="222" t="s">
        <v>19</v>
      </c>
      <c r="N137" s="223" t="s">
        <v>40</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213</v>
      </c>
      <c r="AT137" s="226" t="s">
        <v>209</v>
      </c>
      <c r="AU137" s="226" t="s">
        <v>69</v>
      </c>
      <c r="AY137" s="18" t="s">
        <v>206</v>
      </c>
      <c r="BE137" s="227">
        <f>IF(N137="základní",J137,0)</f>
        <v>0</v>
      </c>
      <c r="BF137" s="227">
        <f>IF(N137="snížená",J137,0)</f>
        <v>0</v>
      </c>
      <c r="BG137" s="227">
        <f>IF(N137="zákl. přenesená",J137,0)</f>
        <v>0</v>
      </c>
      <c r="BH137" s="227">
        <f>IF(N137="sníž. přenesená",J137,0)</f>
        <v>0</v>
      </c>
      <c r="BI137" s="227">
        <f>IF(N137="nulová",J137,0)</f>
        <v>0</v>
      </c>
      <c r="BJ137" s="18" t="s">
        <v>76</v>
      </c>
      <c r="BK137" s="227">
        <f>ROUND(I137*H137,2)</f>
        <v>0</v>
      </c>
      <c r="BL137" s="18" t="s">
        <v>213</v>
      </c>
      <c r="BM137" s="226" t="s">
        <v>438</v>
      </c>
    </row>
    <row r="138" s="14" customFormat="1">
      <c r="A138" s="14"/>
      <c r="B138" s="251"/>
      <c r="C138" s="252"/>
      <c r="D138" s="230" t="s">
        <v>219</v>
      </c>
      <c r="E138" s="253" t="s">
        <v>19</v>
      </c>
      <c r="F138" s="254" t="s">
        <v>342</v>
      </c>
      <c r="G138" s="252"/>
      <c r="H138" s="253" t="s">
        <v>19</v>
      </c>
      <c r="I138" s="255"/>
      <c r="J138" s="252"/>
      <c r="K138" s="252"/>
      <c r="L138" s="256"/>
      <c r="M138" s="257"/>
      <c r="N138" s="258"/>
      <c r="O138" s="258"/>
      <c r="P138" s="258"/>
      <c r="Q138" s="258"/>
      <c r="R138" s="258"/>
      <c r="S138" s="258"/>
      <c r="T138" s="259"/>
      <c r="U138" s="14"/>
      <c r="V138" s="14"/>
      <c r="W138" s="14"/>
      <c r="X138" s="14"/>
      <c r="Y138" s="14"/>
      <c r="Z138" s="14"/>
      <c r="AA138" s="14"/>
      <c r="AB138" s="14"/>
      <c r="AC138" s="14"/>
      <c r="AD138" s="14"/>
      <c r="AE138" s="14"/>
      <c r="AT138" s="260" t="s">
        <v>219</v>
      </c>
      <c r="AU138" s="260" t="s">
        <v>69</v>
      </c>
      <c r="AV138" s="14" t="s">
        <v>76</v>
      </c>
      <c r="AW138" s="14" t="s">
        <v>31</v>
      </c>
      <c r="AX138" s="14" t="s">
        <v>69</v>
      </c>
      <c r="AY138" s="260" t="s">
        <v>206</v>
      </c>
    </row>
    <row r="139" s="13" customFormat="1">
      <c r="A139" s="13"/>
      <c r="B139" s="228"/>
      <c r="C139" s="229"/>
      <c r="D139" s="230" t="s">
        <v>219</v>
      </c>
      <c r="E139" s="231" t="s">
        <v>19</v>
      </c>
      <c r="F139" s="232" t="s">
        <v>439</v>
      </c>
      <c r="G139" s="229"/>
      <c r="H139" s="233">
        <v>4.0579999999999998</v>
      </c>
      <c r="I139" s="234"/>
      <c r="J139" s="229"/>
      <c r="K139" s="229"/>
      <c r="L139" s="235"/>
      <c r="M139" s="236"/>
      <c r="N139" s="237"/>
      <c r="O139" s="237"/>
      <c r="P139" s="237"/>
      <c r="Q139" s="237"/>
      <c r="R139" s="237"/>
      <c r="S139" s="237"/>
      <c r="T139" s="238"/>
      <c r="U139" s="13"/>
      <c r="V139" s="13"/>
      <c r="W139" s="13"/>
      <c r="X139" s="13"/>
      <c r="Y139" s="13"/>
      <c r="Z139" s="13"/>
      <c r="AA139" s="13"/>
      <c r="AB139" s="13"/>
      <c r="AC139" s="13"/>
      <c r="AD139" s="13"/>
      <c r="AE139" s="13"/>
      <c r="AT139" s="239" t="s">
        <v>219</v>
      </c>
      <c r="AU139" s="239" t="s">
        <v>69</v>
      </c>
      <c r="AV139" s="13" t="s">
        <v>78</v>
      </c>
      <c r="AW139" s="13" t="s">
        <v>31</v>
      </c>
      <c r="AX139" s="13" t="s">
        <v>76</v>
      </c>
      <c r="AY139" s="239" t="s">
        <v>206</v>
      </c>
    </row>
    <row r="140" s="2" customFormat="1" ht="168" customHeight="1">
      <c r="A140" s="39"/>
      <c r="B140" s="40"/>
      <c r="C140" s="214" t="s">
        <v>440</v>
      </c>
      <c r="D140" s="214" t="s">
        <v>209</v>
      </c>
      <c r="E140" s="215" t="s">
        <v>345</v>
      </c>
      <c r="F140" s="216" t="s">
        <v>346</v>
      </c>
      <c r="G140" s="217" t="s">
        <v>302</v>
      </c>
      <c r="H140" s="218">
        <v>0.86099999999999999</v>
      </c>
      <c r="I140" s="219"/>
      <c r="J140" s="220">
        <f>ROUND(I140*H140,2)</f>
        <v>0</v>
      </c>
      <c r="K140" s="221"/>
      <c r="L140" s="45"/>
      <c r="M140" s="222" t="s">
        <v>19</v>
      </c>
      <c r="N140" s="223" t="s">
        <v>40</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213</v>
      </c>
      <c r="AT140" s="226" t="s">
        <v>209</v>
      </c>
      <c r="AU140" s="226" t="s">
        <v>69</v>
      </c>
      <c r="AY140" s="18" t="s">
        <v>206</v>
      </c>
      <c r="BE140" s="227">
        <f>IF(N140="základní",J140,0)</f>
        <v>0</v>
      </c>
      <c r="BF140" s="227">
        <f>IF(N140="snížená",J140,0)</f>
        <v>0</v>
      </c>
      <c r="BG140" s="227">
        <f>IF(N140="zákl. přenesená",J140,0)</f>
        <v>0</v>
      </c>
      <c r="BH140" s="227">
        <f>IF(N140="sníž. přenesená",J140,0)</f>
        <v>0</v>
      </c>
      <c r="BI140" s="227">
        <f>IF(N140="nulová",J140,0)</f>
        <v>0</v>
      </c>
      <c r="BJ140" s="18" t="s">
        <v>76</v>
      </c>
      <c r="BK140" s="227">
        <f>ROUND(I140*H140,2)</f>
        <v>0</v>
      </c>
      <c r="BL140" s="18" t="s">
        <v>213</v>
      </c>
      <c r="BM140" s="226" t="s">
        <v>441</v>
      </c>
    </row>
    <row r="141" s="14" customFormat="1">
      <c r="A141" s="14"/>
      <c r="B141" s="251"/>
      <c r="C141" s="252"/>
      <c r="D141" s="230" t="s">
        <v>219</v>
      </c>
      <c r="E141" s="253" t="s">
        <v>19</v>
      </c>
      <c r="F141" s="254" t="s">
        <v>348</v>
      </c>
      <c r="G141" s="252"/>
      <c r="H141" s="253" t="s">
        <v>19</v>
      </c>
      <c r="I141" s="255"/>
      <c r="J141" s="252"/>
      <c r="K141" s="252"/>
      <c r="L141" s="256"/>
      <c r="M141" s="257"/>
      <c r="N141" s="258"/>
      <c r="O141" s="258"/>
      <c r="P141" s="258"/>
      <c r="Q141" s="258"/>
      <c r="R141" s="258"/>
      <c r="S141" s="258"/>
      <c r="T141" s="259"/>
      <c r="U141" s="14"/>
      <c r="V141" s="14"/>
      <c r="W141" s="14"/>
      <c r="X141" s="14"/>
      <c r="Y141" s="14"/>
      <c r="Z141" s="14"/>
      <c r="AA141" s="14"/>
      <c r="AB141" s="14"/>
      <c r="AC141" s="14"/>
      <c r="AD141" s="14"/>
      <c r="AE141" s="14"/>
      <c r="AT141" s="260" t="s">
        <v>219</v>
      </c>
      <c r="AU141" s="260" t="s">
        <v>69</v>
      </c>
      <c r="AV141" s="14" t="s">
        <v>76</v>
      </c>
      <c r="AW141" s="14" t="s">
        <v>31</v>
      </c>
      <c r="AX141" s="14" t="s">
        <v>69</v>
      </c>
      <c r="AY141" s="260" t="s">
        <v>206</v>
      </c>
    </row>
    <row r="142" s="13" customFormat="1">
      <c r="A142" s="13"/>
      <c r="B142" s="228"/>
      <c r="C142" s="229"/>
      <c r="D142" s="230" t="s">
        <v>219</v>
      </c>
      <c r="E142" s="231" t="s">
        <v>19</v>
      </c>
      <c r="F142" s="232" t="s">
        <v>442</v>
      </c>
      <c r="G142" s="229"/>
      <c r="H142" s="233">
        <v>0.86099999999999999</v>
      </c>
      <c r="I142" s="234"/>
      <c r="J142" s="229"/>
      <c r="K142" s="229"/>
      <c r="L142" s="235"/>
      <c r="M142" s="272"/>
      <c r="N142" s="273"/>
      <c r="O142" s="273"/>
      <c r="P142" s="273"/>
      <c r="Q142" s="273"/>
      <c r="R142" s="273"/>
      <c r="S142" s="273"/>
      <c r="T142" s="274"/>
      <c r="U142" s="13"/>
      <c r="V142" s="13"/>
      <c r="W142" s="13"/>
      <c r="X142" s="13"/>
      <c r="Y142" s="13"/>
      <c r="Z142" s="13"/>
      <c r="AA142" s="13"/>
      <c r="AB142" s="13"/>
      <c r="AC142" s="13"/>
      <c r="AD142" s="13"/>
      <c r="AE142" s="13"/>
      <c r="AT142" s="239" t="s">
        <v>219</v>
      </c>
      <c r="AU142" s="239" t="s">
        <v>69</v>
      </c>
      <c r="AV142" s="13" t="s">
        <v>78</v>
      </c>
      <c r="AW142" s="13" t="s">
        <v>31</v>
      </c>
      <c r="AX142" s="13" t="s">
        <v>76</v>
      </c>
      <c r="AY142" s="239" t="s">
        <v>206</v>
      </c>
    </row>
    <row r="143" s="2" customFormat="1" ht="6.96" customHeight="1">
      <c r="A143" s="39"/>
      <c r="B143" s="60"/>
      <c r="C143" s="61"/>
      <c r="D143" s="61"/>
      <c r="E143" s="61"/>
      <c r="F143" s="61"/>
      <c r="G143" s="61"/>
      <c r="H143" s="61"/>
      <c r="I143" s="61"/>
      <c r="J143" s="61"/>
      <c r="K143" s="61"/>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a/aFhcyFqZQhDojlmJdxP7N8u0wWBvLHBnS8fR4uxxIU0AsCtkeeiNd4vXdg9Cj4o/rwlrXngTUTHDoxCaKNPw==" hashValue="h0l9jhMfwIR8z+hgXVTcyOZEPR1V9KIp5inhiQrd871WGPIn7c5CsOh2qZyg0JL/QZAtzAaXut4AaGbMrUZ/GA==" algorithmName="SHA-512" password="CC35"/>
  <autoFilter ref="C84:K142"/>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443</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ROUND((SUM(BE85:BE127)),  2)</f>
        <v>0</v>
      </c>
      <c r="G35" s="39"/>
      <c r="H35" s="39"/>
      <c r="I35" s="158">
        <v>0.20999999999999999</v>
      </c>
      <c r="J35" s="157">
        <f>ROUND(((SUM(BE85:BE127))*I35),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ROUND((SUM(BF85:BF127)),  2)</f>
        <v>0</v>
      </c>
      <c r="G36" s="39"/>
      <c r="H36" s="39"/>
      <c r="I36" s="158">
        <v>0.14999999999999999</v>
      </c>
      <c r="J36" s="157">
        <f>ROUND(((SUM(BF85:BF127))*I36),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 xml:space="preserve">01.04 - SO 01.04 –  km 401,670 – 401,975</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 xml:space="preserve">01.04 - SO 01.04 –  km 401,670 – 401,975</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SUM(P86:P127)</f>
        <v>0</v>
      </c>
      <c r="Q85" s="97"/>
      <c r="R85" s="195">
        <f>SUM(R86:R127)</f>
        <v>0.37629000000000001</v>
      </c>
      <c r="S85" s="97"/>
      <c r="T85" s="196">
        <f>SUM(T86:T127)</f>
        <v>0</v>
      </c>
      <c r="U85" s="39"/>
      <c r="V85" s="39"/>
      <c r="W85" s="39"/>
      <c r="X85" s="39"/>
      <c r="Y85" s="39"/>
      <c r="Z85" s="39"/>
      <c r="AA85" s="39"/>
      <c r="AB85" s="39"/>
      <c r="AC85" s="39"/>
      <c r="AD85" s="39"/>
      <c r="AE85" s="39"/>
      <c r="AT85" s="18" t="s">
        <v>68</v>
      </c>
      <c r="AU85" s="18" t="s">
        <v>188</v>
      </c>
      <c r="BK85" s="197">
        <f>SUM(BK86:BK127)</f>
        <v>0</v>
      </c>
    </row>
    <row r="86" s="2" customFormat="1" ht="49.05" customHeight="1">
      <c r="A86" s="39"/>
      <c r="B86" s="40"/>
      <c r="C86" s="214" t="s">
        <v>76</v>
      </c>
      <c r="D86" s="214" t="s">
        <v>209</v>
      </c>
      <c r="E86" s="215" t="s">
        <v>210</v>
      </c>
      <c r="F86" s="216" t="s">
        <v>211</v>
      </c>
      <c r="G86" s="217" t="s">
        <v>212</v>
      </c>
      <c r="H86" s="218">
        <v>14</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444</v>
      </c>
    </row>
    <row r="87" s="2" customFormat="1" ht="114.9" customHeight="1">
      <c r="A87" s="39"/>
      <c r="B87" s="40"/>
      <c r="C87" s="214" t="s">
        <v>78</v>
      </c>
      <c r="D87" s="214" t="s">
        <v>209</v>
      </c>
      <c r="E87" s="215" t="s">
        <v>215</v>
      </c>
      <c r="F87" s="216" t="s">
        <v>216</v>
      </c>
      <c r="G87" s="217" t="s">
        <v>217</v>
      </c>
      <c r="H87" s="218">
        <v>610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445</v>
      </c>
    </row>
    <row r="88" s="13" customFormat="1">
      <c r="A88" s="13"/>
      <c r="B88" s="228"/>
      <c r="C88" s="229"/>
      <c r="D88" s="230" t="s">
        <v>219</v>
      </c>
      <c r="E88" s="231" t="s">
        <v>19</v>
      </c>
      <c r="F88" s="232" t="s">
        <v>446</v>
      </c>
      <c r="G88" s="229"/>
      <c r="H88" s="233">
        <v>610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610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1130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447</v>
      </c>
    </row>
    <row r="91" s="2" customFormat="1" ht="21.75" customHeight="1">
      <c r="A91" s="39"/>
      <c r="B91" s="40"/>
      <c r="C91" s="240" t="s">
        <v>213</v>
      </c>
      <c r="D91" s="240" t="s">
        <v>226</v>
      </c>
      <c r="E91" s="241" t="s">
        <v>244</v>
      </c>
      <c r="F91" s="242" t="s">
        <v>245</v>
      </c>
      <c r="G91" s="243" t="s">
        <v>212</v>
      </c>
      <c r="H91" s="244">
        <v>1130</v>
      </c>
      <c r="I91" s="245"/>
      <c r="J91" s="246">
        <f>ROUND(I91*H91,2)</f>
        <v>0</v>
      </c>
      <c r="K91" s="247"/>
      <c r="L91" s="248"/>
      <c r="M91" s="249" t="s">
        <v>19</v>
      </c>
      <c r="N91" s="250" t="s">
        <v>40</v>
      </c>
      <c r="O91" s="85"/>
      <c r="P91" s="224">
        <f>O91*H91</f>
        <v>0</v>
      </c>
      <c r="Q91" s="224">
        <v>0.00021000000000000001</v>
      </c>
      <c r="R91" s="224">
        <f>Q91*H91</f>
        <v>0.23730000000000001</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448</v>
      </c>
    </row>
    <row r="92" s="2" customFormat="1" ht="78" customHeight="1">
      <c r="A92" s="39"/>
      <c r="B92" s="40"/>
      <c r="C92" s="214" t="s">
        <v>207</v>
      </c>
      <c r="D92" s="214" t="s">
        <v>209</v>
      </c>
      <c r="E92" s="215" t="s">
        <v>248</v>
      </c>
      <c r="F92" s="216" t="s">
        <v>249</v>
      </c>
      <c r="G92" s="217" t="s">
        <v>212</v>
      </c>
      <c r="H92" s="218">
        <v>113</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449</v>
      </c>
    </row>
    <row r="93" s="2" customFormat="1" ht="24.15" customHeight="1">
      <c r="A93" s="39"/>
      <c r="B93" s="40"/>
      <c r="C93" s="240" t="s">
        <v>235</v>
      </c>
      <c r="D93" s="240" t="s">
        <v>226</v>
      </c>
      <c r="E93" s="241" t="s">
        <v>252</v>
      </c>
      <c r="F93" s="242" t="s">
        <v>253</v>
      </c>
      <c r="G93" s="243" t="s">
        <v>212</v>
      </c>
      <c r="H93" s="244">
        <v>113</v>
      </c>
      <c r="I93" s="245"/>
      <c r="J93" s="246">
        <f>ROUND(I93*H93,2)</f>
        <v>0</v>
      </c>
      <c r="K93" s="247"/>
      <c r="L93" s="248"/>
      <c r="M93" s="249" t="s">
        <v>19</v>
      </c>
      <c r="N93" s="250" t="s">
        <v>40</v>
      </c>
      <c r="O93" s="85"/>
      <c r="P93" s="224">
        <f>O93*H93</f>
        <v>0</v>
      </c>
      <c r="Q93" s="224">
        <v>0.00123</v>
      </c>
      <c r="R93" s="224">
        <f>Q93*H93</f>
        <v>0.13899</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450</v>
      </c>
    </row>
    <row r="94" s="2" customFormat="1" ht="114.9" customHeight="1">
      <c r="A94" s="39"/>
      <c r="B94" s="40"/>
      <c r="C94" s="214" t="s">
        <v>240</v>
      </c>
      <c r="D94" s="214" t="s">
        <v>209</v>
      </c>
      <c r="E94" s="215" t="s">
        <v>256</v>
      </c>
      <c r="F94" s="216" t="s">
        <v>257</v>
      </c>
      <c r="G94" s="217" t="s">
        <v>258</v>
      </c>
      <c r="H94" s="218">
        <v>4</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451</v>
      </c>
    </row>
    <row r="95" s="2" customFormat="1" ht="114.9" customHeight="1">
      <c r="A95" s="39"/>
      <c r="B95" s="40"/>
      <c r="C95" s="214" t="s">
        <v>229</v>
      </c>
      <c r="D95" s="214" t="s">
        <v>209</v>
      </c>
      <c r="E95" s="215" t="s">
        <v>359</v>
      </c>
      <c r="F95" s="216" t="s">
        <v>360</v>
      </c>
      <c r="G95" s="217" t="s">
        <v>258</v>
      </c>
      <c r="H95" s="218">
        <v>1</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452</v>
      </c>
    </row>
    <row r="96" s="2" customFormat="1" ht="114.9" customHeight="1">
      <c r="A96" s="39"/>
      <c r="B96" s="40"/>
      <c r="C96" s="214" t="s">
        <v>247</v>
      </c>
      <c r="D96" s="214" t="s">
        <v>209</v>
      </c>
      <c r="E96" s="215" t="s">
        <v>265</v>
      </c>
      <c r="F96" s="216" t="s">
        <v>266</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453</v>
      </c>
    </row>
    <row r="97" s="2" customFormat="1" ht="101.25" customHeight="1">
      <c r="A97" s="39"/>
      <c r="B97" s="40"/>
      <c r="C97" s="214" t="s">
        <v>251</v>
      </c>
      <c r="D97" s="214" t="s">
        <v>209</v>
      </c>
      <c r="E97" s="215" t="s">
        <v>269</v>
      </c>
      <c r="F97" s="216" t="s">
        <v>270</v>
      </c>
      <c r="G97" s="217" t="s">
        <v>217</v>
      </c>
      <c r="H97" s="218">
        <v>810</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454</v>
      </c>
    </row>
    <row r="98" s="13" customFormat="1">
      <c r="A98" s="13"/>
      <c r="B98" s="228"/>
      <c r="C98" s="229"/>
      <c r="D98" s="230" t="s">
        <v>219</v>
      </c>
      <c r="E98" s="231" t="s">
        <v>19</v>
      </c>
      <c r="F98" s="232" t="s">
        <v>455</v>
      </c>
      <c r="G98" s="229"/>
      <c r="H98" s="233">
        <v>810</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90" customHeight="1">
      <c r="A99" s="39"/>
      <c r="B99" s="40"/>
      <c r="C99" s="214" t="s">
        <v>255</v>
      </c>
      <c r="D99" s="214" t="s">
        <v>209</v>
      </c>
      <c r="E99" s="215" t="s">
        <v>273</v>
      </c>
      <c r="F99" s="216" t="s">
        <v>274</v>
      </c>
      <c r="G99" s="217" t="s">
        <v>258</v>
      </c>
      <c r="H99" s="218">
        <v>2</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456</v>
      </c>
    </row>
    <row r="100" s="2" customFormat="1" ht="55.5" customHeight="1">
      <c r="A100" s="39"/>
      <c r="B100" s="40"/>
      <c r="C100" s="214" t="s">
        <v>260</v>
      </c>
      <c r="D100" s="214" t="s">
        <v>209</v>
      </c>
      <c r="E100" s="215" t="s">
        <v>366</v>
      </c>
      <c r="F100" s="216" t="s">
        <v>367</v>
      </c>
      <c r="G100" s="217" t="s">
        <v>212</v>
      </c>
      <c r="H100" s="218">
        <v>7</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457</v>
      </c>
    </row>
    <row r="101" s="2" customFormat="1" ht="24.15" customHeight="1">
      <c r="A101" s="39"/>
      <c r="B101" s="40"/>
      <c r="C101" s="214" t="s">
        <v>264</v>
      </c>
      <c r="D101" s="214" t="s">
        <v>209</v>
      </c>
      <c r="E101" s="215" t="s">
        <v>369</v>
      </c>
      <c r="F101" s="216" t="s">
        <v>370</v>
      </c>
      <c r="G101" s="217" t="s">
        <v>212</v>
      </c>
      <c r="H101" s="218">
        <v>7</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458</v>
      </c>
    </row>
    <row r="102" s="2" customFormat="1" ht="49.05" customHeight="1">
      <c r="A102" s="39"/>
      <c r="B102" s="40"/>
      <c r="C102" s="214" t="s">
        <v>268</v>
      </c>
      <c r="D102" s="214" t="s">
        <v>209</v>
      </c>
      <c r="E102" s="215" t="s">
        <v>291</v>
      </c>
      <c r="F102" s="216" t="s">
        <v>292</v>
      </c>
      <c r="G102" s="217" t="s">
        <v>212</v>
      </c>
      <c r="H102" s="218">
        <v>61</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459</v>
      </c>
    </row>
    <row r="103" s="2" customFormat="1" ht="44.25" customHeight="1">
      <c r="A103" s="39"/>
      <c r="B103" s="40"/>
      <c r="C103" s="214" t="s">
        <v>8</v>
      </c>
      <c r="D103" s="214" t="s">
        <v>209</v>
      </c>
      <c r="E103" s="215" t="s">
        <v>300</v>
      </c>
      <c r="F103" s="216" t="s">
        <v>301</v>
      </c>
      <c r="G103" s="217" t="s">
        <v>302</v>
      </c>
      <c r="H103" s="218">
        <v>18.404</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460</v>
      </c>
    </row>
    <row r="104" s="14" customFormat="1">
      <c r="A104" s="14"/>
      <c r="B104" s="251"/>
      <c r="C104" s="252"/>
      <c r="D104" s="230" t="s">
        <v>219</v>
      </c>
      <c r="E104" s="253" t="s">
        <v>19</v>
      </c>
      <c r="F104" s="254" t="s">
        <v>304</v>
      </c>
      <c r="G104" s="252"/>
      <c r="H104" s="253" t="s">
        <v>19</v>
      </c>
      <c r="I104" s="255"/>
      <c r="J104" s="252"/>
      <c r="K104" s="252"/>
      <c r="L104" s="256"/>
      <c r="M104" s="257"/>
      <c r="N104" s="258"/>
      <c r="O104" s="258"/>
      <c r="P104" s="258"/>
      <c r="Q104" s="258"/>
      <c r="R104" s="258"/>
      <c r="S104" s="258"/>
      <c r="T104" s="259"/>
      <c r="U104" s="14"/>
      <c r="V104" s="14"/>
      <c r="W104" s="14"/>
      <c r="X104" s="14"/>
      <c r="Y104" s="14"/>
      <c r="Z104" s="14"/>
      <c r="AA104" s="14"/>
      <c r="AB104" s="14"/>
      <c r="AC104" s="14"/>
      <c r="AD104" s="14"/>
      <c r="AE104" s="14"/>
      <c r="AT104" s="260" t="s">
        <v>219</v>
      </c>
      <c r="AU104" s="260" t="s">
        <v>69</v>
      </c>
      <c r="AV104" s="14" t="s">
        <v>76</v>
      </c>
      <c r="AW104" s="14" t="s">
        <v>31</v>
      </c>
      <c r="AX104" s="14" t="s">
        <v>69</v>
      </c>
      <c r="AY104" s="260" t="s">
        <v>206</v>
      </c>
    </row>
    <row r="105" s="13" customFormat="1">
      <c r="A105" s="13"/>
      <c r="B105" s="228"/>
      <c r="C105" s="229"/>
      <c r="D105" s="230" t="s">
        <v>219</v>
      </c>
      <c r="E105" s="231" t="s">
        <v>19</v>
      </c>
      <c r="F105" s="232" t="s">
        <v>461</v>
      </c>
      <c r="G105" s="229"/>
      <c r="H105" s="233">
        <v>18.404</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90" customHeight="1">
      <c r="A106" s="39"/>
      <c r="B106" s="40"/>
      <c r="C106" s="214" t="s">
        <v>276</v>
      </c>
      <c r="D106" s="214" t="s">
        <v>209</v>
      </c>
      <c r="E106" s="215" t="s">
        <v>307</v>
      </c>
      <c r="F106" s="216" t="s">
        <v>308</v>
      </c>
      <c r="G106" s="217" t="s">
        <v>302</v>
      </c>
      <c r="H106" s="218">
        <v>38.222999999999999</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462</v>
      </c>
    </row>
    <row r="107" s="14" customFormat="1">
      <c r="A107" s="14"/>
      <c r="B107" s="251"/>
      <c r="C107" s="252"/>
      <c r="D107" s="230" t="s">
        <v>219</v>
      </c>
      <c r="E107" s="253" t="s">
        <v>19</v>
      </c>
      <c r="F107" s="254" t="s">
        <v>304</v>
      </c>
      <c r="G107" s="252"/>
      <c r="H107" s="253" t="s">
        <v>19</v>
      </c>
      <c r="I107" s="255"/>
      <c r="J107" s="252"/>
      <c r="K107" s="252"/>
      <c r="L107" s="256"/>
      <c r="M107" s="257"/>
      <c r="N107" s="258"/>
      <c r="O107" s="258"/>
      <c r="P107" s="258"/>
      <c r="Q107" s="258"/>
      <c r="R107" s="258"/>
      <c r="S107" s="258"/>
      <c r="T107" s="259"/>
      <c r="U107" s="14"/>
      <c r="V107" s="14"/>
      <c r="W107" s="14"/>
      <c r="X107" s="14"/>
      <c r="Y107" s="14"/>
      <c r="Z107" s="14"/>
      <c r="AA107" s="14"/>
      <c r="AB107" s="14"/>
      <c r="AC107" s="14"/>
      <c r="AD107" s="14"/>
      <c r="AE107" s="14"/>
      <c r="AT107" s="260" t="s">
        <v>219</v>
      </c>
      <c r="AU107" s="260" t="s">
        <v>69</v>
      </c>
      <c r="AV107" s="14" t="s">
        <v>76</v>
      </c>
      <c r="AW107" s="14" t="s">
        <v>31</v>
      </c>
      <c r="AX107" s="14" t="s">
        <v>69</v>
      </c>
      <c r="AY107" s="260" t="s">
        <v>206</v>
      </c>
    </row>
    <row r="108" s="13" customFormat="1">
      <c r="A108" s="13"/>
      <c r="B108" s="228"/>
      <c r="C108" s="229"/>
      <c r="D108" s="230" t="s">
        <v>219</v>
      </c>
      <c r="E108" s="231" t="s">
        <v>19</v>
      </c>
      <c r="F108" s="232" t="s">
        <v>461</v>
      </c>
      <c r="G108" s="229"/>
      <c r="H108" s="233">
        <v>18.404</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69</v>
      </c>
      <c r="AY108" s="239" t="s">
        <v>206</v>
      </c>
    </row>
    <row r="109" s="14" customFormat="1">
      <c r="A109" s="14"/>
      <c r="B109" s="251"/>
      <c r="C109" s="252"/>
      <c r="D109" s="230" t="s">
        <v>219</v>
      </c>
      <c r="E109" s="253" t="s">
        <v>19</v>
      </c>
      <c r="F109" s="254" t="s">
        <v>310</v>
      </c>
      <c r="G109" s="252"/>
      <c r="H109" s="253" t="s">
        <v>19</v>
      </c>
      <c r="I109" s="255"/>
      <c r="J109" s="252"/>
      <c r="K109" s="252"/>
      <c r="L109" s="256"/>
      <c r="M109" s="257"/>
      <c r="N109" s="258"/>
      <c r="O109" s="258"/>
      <c r="P109" s="258"/>
      <c r="Q109" s="258"/>
      <c r="R109" s="258"/>
      <c r="S109" s="258"/>
      <c r="T109" s="259"/>
      <c r="U109" s="14"/>
      <c r="V109" s="14"/>
      <c r="W109" s="14"/>
      <c r="X109" s="14"/>
      <c r="Y109" s="14"/>
      <c r="Z109" s="14"/>
      <c r="AA109" s="14"/>
      <c r="AB109" s="14"/>
      <c r="AC109" s="14"/>
      <c r="AD109" s="14"/>
      <c r="AE109" s="14"/>
      <c r="AT109" s="260" t="s">
        <v>219</v>
      </c>
      <c r="AU109" s="260" t="s">
        <v>69</v>
      </c>
      <c r="AV109" s="14" t="s">
        <v>76</v>
      </c>
      <c r="AW109" s="14" t="s">
        <v>31</v>
      </c>
      <c r="AX109" s="14" t="s">
        <v>69</v>
      </c>
      <c r="AY109" s="260" t="s">
        <v>206</v>
      </c>
    </row>
    <row r="110" s="13" customFormat="1">
      <c r="A110" s="13"/>
      <c r="B110" s="228"/>
      <c r="C110" s="229"/>
      <c r="D110" s="230" t="s">
        <v>219</v>
      </c>
      <c r="E110" s="231" t="s">
        <v>19</v>
      </c>
      <c r="F110" s="232" t="s">
        <v>463</v>
      </c>
      <c r="G110" s="229"/>
      <c r="H110" s="233">
        <v>19.818999999999999</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69</v>
      </c>
      <c r="AY110" s="239" t="s">
        <v>206</v>
      </c>
    </row>
    <row r="111" s="15" customFormat="1">
      <c r="A111" s="15"/>
      <c r="B111" s="261"/>
      <c r="C111" s="262"/>
      <c r="D111" s="230" t="s">
        <v>219</v>
      </c>
      <c r="E111" s="263" t="s">
        <v>19</v>
      </c>
      <c r="F111" s="264" t="s">
        <v>312</v>
      </c>
      <c r="G111" s="262"/>
      <c r="H111" s="265">
        <v>38.222999999999999</v>
      </c>
      <c r="I111" s="266"/>
      <c r="J111" s="262"/>
      <c r="K111" s="262"/>
      <c r="L111" s="267"/>
      <c r="M111" s="268"/>
      <c r="N111" s="269"/>
      <c r="O111" s="269"/>
      <c r="P111" s="269"/>
      <c r="Q111" s="269"/>
      <c r="R111" s="269"/>
      <c r="S111" s="269"/>
      <c r="T111" s="270"/>
      <c r="U111" s="15"/>
      <c r="V111" s="15"/>
      <c r="W111" s="15"/>
      <c r="X111" s="15"/>
      <c r="Y111" s="15"/>
      <c r="Z111" s="15"/>
      <c r="AA111" s="15"/>
      <c r="AB111" s="15"/>
      <c r="AC111" s="15"/>
      <c r="AD111" s="15"/>
      <c r="AE111" s="15"/>
      <c r="AT111" s="271" t="s">
        <v>219</v>
      </c>
      <c r="AU111" s="271" t="s">
        <v>69</v>
      </c>
      <c r="AV111" s="15" t="s">
        <v>213</v>
      </c>
      <c r="AW111" s="15" t="s">
        <v>31</v>
      </c>
      <c r="AX111" s="15" t="s">
        <v>76</v>
      </c>
      <c r="AY111" s="271" t="s">
        <v>206</v>
      </c>
    </row>
    <row r="112" s="2" customFormat="1" ht="142.2" customHeight="1">
      <c r="A112" s="39"/>
      <c r="B112" s="40"/>
      <c r="C112" s="214" t="s">
        <v>281</v>
      </c>
      <c r="D112" s="214" t="s">
        <v>209</v>
      </c>
      <c r="E112" s="215" t="s">
        <v>314</v>
      </c>
      <c r="F112" s="216" t="s">
        <v>315</v>
      </c>
      <c r="G112" s="217" t="s">
        <v>302</v>
      </c>
      <c r="H112" s="218">
        <v>18.404</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464</v>
      </c>
    </row>
    <row r="113" s="14" customFormat="1">
      <c r="A113" s="14"/>
      <c r="B113" s="251"/>
      <c r="C113" s="252"/>
      <c r="D113" s="230" t="s">
        <v>219</v>
      </c>
      <c r="E113" s="253" t="s">
        <v>19</v>
      </c>
      <c r="F113" s="254" t="s">
        <v>465</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461</v>
      </c>
      <c r="G114" s="229"/>
      <c r="H114" s="233">
        <v>18.404</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76</v>
      </c>
      <c r="AY114" s="239" t="s">
        <v>206</v>
      </c>
    </row>
    <row r="115" s="2" customFormat="1" ht="142.2" customHeight="1">
      <c r="A115" s="39"/>
      <c r="B115" s="40"/>
      <c r="C115" s="214" t="s">
        <v>285</v>
      </c>
      <c r="D115" s="214" t="s">
        <v>209</v>
      </c>
      <c r="E115" s="215" t="s">
        <v>319</v>
      </c>
      <c r="F115" s="216" t="s">
        <v>320</v>
      </c>
      <c r="G115" s="217" t="s">
        <v>302</v>
      </c>
      <c r="H115" s="218">
        <v>19.818999999999999</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466</v>
      </c>
    </row>
    <row r="116" s="14" customFormat="1">
      <c r="A116" s="14"/>
      <c r="B116" s="251"/>
      <c r="C116" s="252"/>
      <c r="D116" s="230" t="s">
        <v>219</v>
      </c>
      <c r="E116" s="253" t="s">
        <v>19</v>
      </c>
      <c r="F116" s="254" t="s">
        <v>467</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463</v>
      </c>
      <c r="G117" s="229"/>
      <c r="H117" s="233">
        <v>19.818999999999999</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128.55" customHeight="1">
      <c r="A118" s="39"/>
      <c r="B118" s="40"/>
      <c r="C118" s="214" t="s">
        <v>290</v>
      </c>
      <c r="D118" s="214" t="s">
        <v>209</v>
      </c>
      <c r="E118" s="215" t="s">
        <v>323</v>
      </c>
      <c r="F118" s="216" t="s">
        <v>324</v>
      </c>
      <c r="G118" s="217" t="s">
        <v>302</v>
      </c>
      <c r="H118" s="218">
        <v>0.13900000000000001</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468</v>
      </c>
    </row>
    <row r="119" s="14" customFormat="1">
      <c r="A119" s="14"/>
      <c r="B119" s="251"/>
      <c r="C119" s="252"/>
      <c r="D119" s="230" t="s">
        <v>219</v>
      </c>
      <c r="E119" s="253" t="s">
        <v>19</v>
      </c>
      <c r="F119" s="254" t="s">
        <v>326</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469</v>
      </c>
      <c r="G120" s="229"/>
      <c r="H120" s="233">
        <v>0.13900000000000001</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28.55" customHeight="1">
      <c r="A121" s="39"/>
      <c r="B121" s="40"/>
      <c r="C121" s="214" t="s">
        <v>294</v>
      </c>
      <c r="D121" s="214" t="s">
        <v>209</v>
      </c>
      <c r="E121" s="215" t="s">
        <v>329</v>
      </c>
      <c r="F121" s="216" t="s">
        <v>330</v>
      </c>
      <c r="G121" s="217" t="s">
        <v>302</v>
      </c>
      <c r="H121" s="218">
        <v>0.23699999999999999</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470</v>
      </c>
    </row>
    <row r="122" s="14" customFormat="1">
      <c r="A122" s="14"/>
      <c r="B122" s="251"/>
      <c r="C122" s="252"/>
      <c r="D122" s="230" t="s">
        <v>219</v>
      </c>
      <c r="E122" s="253" t="s">
        <v>19</v>
      </c>
      <c r="F122" s="254" t="s">
        <v>332</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471</v>
      </c>
      <c r="G123" s="229"/>
      <c r="H123" s="233">
        <v>0.23699999999999999</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90" customHeight="1">
      <c r="A124" s="39"/>
      <c r="B124" s="40"/>
      <c r="C124" s="214" t="s">
        <v>7</v>
      </c>
      <c r="D124" s="214" t="s">
        <v>209</v>
      </c>
      <c r="E124" s="215" t="s">
        <v>335</v>
      </c>
      <c r="F124" s="216" t="s">
        <v>336</v>
      </c>
      <c r="G124" s="217" t="s">
        <v>302</v>
      </c>
      <c r="H124" s="218">
        <v>0.23699999999999999</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472</v>
      </c>
    </row>
    <row r="125" s="2" customFormat="1" ht="156.75" customHeight="1">
      <c r="A125" s="39"/>
      <c r="B125" s="40"/>
      <c r="C125" s="214" t="s">
        <v>306</v>
      </c>
      <c r="D125" s="214" t="s">
        <v>209</v>
      </c>
      <c r="E125" s="215" t="s">
        <v>339</v>
      </c>
      <c r="F125" s="216" t="s">
        <v>340</v>
      </c>
      <c r="G125" s="217" t="s">
        <v>302</v>
      </c>
      <c r="H125" s="218">
        <v>0.376</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473</v>
      </c>
    </row>
    <row r="126" s="14" customFormat="1">
      <c r="A126" s="14"/>
      <c r="B126" s="251"/>
      <c r="C126" s="252"/>
      <c r="D126" s="230" t="s">
        <v>219</v>
      </c>
      <c r="E126" s="253" t="s">
        <v>19</v>
      </c>
      <c r="F126" s="254" t="s">
        <v>342</v>
      </c>
      <c r="G126" s="252"/>
      <c r="H126" s="253" t="s">
        <v>19</v>
      </c>
      <c r="I126" s="255"/>
      <c r="J126" s="252"/>
      <c r="K126" s="252"/>
      <c r="L126" s="256"/>
      <c r="M126" s="257"/>
      <c r="N126" s="258"/>
      <c r="O126" s="258"/>
      <c r="P126" s="258"/>
      <c r="Q126" s="258"/>
      <c r="R126" s="258"/>
      <c r="S126" s="258"/>
      <c r="T126" s="259"/>
      <c r="U126" s="14"/>
      <c r="V126" s="14"/>
      <c r="W126" s="14"/>
      <c r="X126" s="14"/>
      <c r="Y126" s="14"/>
      <c r="Z126" s="14"/>
      <c r="AA126" s="14"/>
      <c r="AB126" s="14"/>
      <c r="AC126" s="14"/>
      <c r="AD126" s="14"/>
      <c r="AE126" s="14"/>
      <c r="AT126" s="260" t="s">
        <v>219</v>
      </c>
      <c r="AU126" s="260" t="s">
        <v>69</v>
      </c>
      <c r="AV126" s="14" t="s">
        <v>76</v>
      </c>
      <c r="AW126" s="14" t="s">
        <v>31</v>
      </c>
      <c r="AX126" s="14" t="s">
        <v>69</v>
      </c>
      <c r="AY126" s="260" t="s">
        <v>206</v>
      </c>
    </row>
    <row r="127" s="13" customFormat="1">
      <c r="A127" s="13"/>
      <c r="B127" s="228"/>
      <c r="C127" s="229"/>
      <c r="D127" s="230" t="s">
        <v>219</v>
      </c>
      <c r="E127" s="231" t="s">
        <v>19</v>
      </c>
      <c r="F127" s="232" t="s">
        <v>474</v>
      </c>
      <c r="G127" s="229"/>
      <c r="H127" s="233">
        <v>0.376</v>
      </c>
      <c r="I127" s="234"/>
      <c r="J127" s="229"/>
      <c r="K127" s="229"/>
      <c r="L127" s="235"/>
      <c r="M127" s="272"/>
      <c r="N127" s="273"/>
      <c r="O127" s="273"/>
      <c r="P127" s="273"/>
      <c r="Q127" s="273"/>
      <c r="R127" s="273"/>
      <c r="S127" s="273"/>
      <c r="T127" s="274"/>
      <c r="U127" s="13"/>
      <c r="V127" s="13"/>
      <c r="W127" s="13"/>
      <c r="X127" s="13"/>
      <c r="Y127" s="13"/>
      <c r="Z127" s="13"/>
      <c r="AA127" s="13"/>
      <c r="AB127" s="13"/>
      <c r="AC127" s="13"/>
      <c r="AD127" s="13"/>
      <c r="AE127" s="13"/>
      <c r="AT127" s="239" t="s">
        <v>219</v>
      </c>
      <c r="AU127" s="239" t="s">
        <v>69</v>
      </c>
      <c r="AV127" s="13" t="s">
        <v>78</v>
      </c>
      <c r="AW127" s="13" t="s">
        <v>31</v>
      </c>
      <c r="AX127" s="13" t="s">
        <v>76</v>
      </c>
      <c r="AY127" s="239" t="s">
        <v>206</v>
      </c>
    </row>
    <row r="128" s="2" customFormat="1" ht="6.96" customHeight="1">
      <c r="A128" s="39"/>
      <c r="B128" s="60"/>
      <c r="C128" s="61"/>
      <c r="D128" s="61"/>
      <c r="E128" s="61"/>
      <c r="F128" s="61"/>
      <c r="G128" s="61"/>
      <c r="H128" s="61"/>
      <c r="I128" s="61"/>
      <c r="J128" s="61"/>
      <c r="K128" s="61"/>
      <c r="L128" s="45"/>
      <c r="M128" s="39"/>
      <c r="O128" s="39"/>
      <c r="P128" s="39"/>
      <c r="Q128" s="39"/>
      <c r="R128" s="39"/>
      <c r="S128" s="39"/>
      <c r="T128" s="39"/>
      <c r="U128" s="39"/>
      <c r="V128" s="39"/>
      <c r="W128" s="39"/>
      <c r="X128" s="39"/>
      <c r="Y128" s="39"/>
      <c r="Z128" s="39"/>
      <c r="AA128" s="39"/>
      <c r="AB128" s="39"/>
      <c r="AC128" s="39"/>
      <c r="AD128" s="39"/>
      <c r="AE128" s="39"/>
    </row>
  </sheetData>
  <sheetProtection sheet="1" autoFilter="0" formatColumns="0" formatRows="0" objects="1" scenarios="1" spinCount="100000" saltValue="65dqXDXDpiPiMyu9EkEfh5S4yjbGKOTS6QNC4513oniHKfknNzH4s5rPFDCyZRnTVG7KuteLQ/fLcoI9geDUlQ==" hashValue="GCsOVhdet2qzvurZpJ3I89U+/iyFxKwFzhe3pMhdnu2nTr4aSXefIIjubdmV50wS4NKinlVUAI5XExYivtxNdA==" algorithmName="SHA-512" password="CC35"/>
  <autoFilter ref="C84:K12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475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ROUND((SUM(BE85:BE127)),  2)</f>
        <v>0</v>
      </c>
      <c r="G35" s="39"/>
      <c r="H35" s="39"/>
      <c r="I35" s="158">
        <v>0.20999999999999999</v>
      </c>
      <c r="J35" s="157">
        <f>ROUND(((SUM(BE85:BE127))*I35),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ROUND((SUM(BF85:BF127)),  2)</f>
        <v>0</v>
      </c>
      <c r="G36" s="39"/>
      <c r="H36" s="39"/>
      <c r="I36" s="158">
        <v>0.14999999999999999</v>
      </c>
      <c r="J36" s="157">
        <f>ROUND(((SUM(BF85:BF127))*I36),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ROUND((SUM(BG85:BG127)),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ROUND((SUM(BH85:BH127)),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ROUND((SUM(BI85:BI127)),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 xml:space="preserve">01.05 - SO 01.05 –  km 402,430 – 402,870</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 xml:space="preserve">01.05 - SO 01.05 –  km 402,430 – 402,870</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SUM(P86:P127)</f>
        <v>0</v>
      </c>
      <c r="Q85" s="97"/>
      <c r="R85" s="195">
        <f>SUM(R86:R127)</f>
        <v>0.54359999999999997</v>
      </c>
      <c r="S85" s="97"/>
      <c r="T85" s="196">
        <f>SUM(T86:T127)</f>
        <v>0</v>
      </c>
      <c r="U85" s="39"/>
      <c r="V85" s="39"/>
      <c r="W85" s="39"/>
      <c r="X85" s="39"/>
      <c r="Y85" s="39"/>
      <c r="Z85" s="39"/>
      <c r="AA85" s="39"/>
      <c r="AB85" s="39"/>
      <c r="AC85" s="39"/>
      <c r="AD85" s="39"/>
      <c r="AE85" s="39"/>
      <c r="AT85" s="18" t="s">
        <v>68</v>
      </c>
      <c r="AU85" s="18" t="s">
        <v>188</v>
      </c>
      <c r="BK85" s="197">
        <f>SUM(BK86:BK127)</f>
        <v>0</v>
      </c>
    </row>
    <row r="86" s="2" customFormat="1" ht="49.05" customHeight="1">
      <c r="A86" s="39"/>
      <c r="B86" s="40"/>
      <c r="C86" s="214" t="s">
        <v>76</v>
      </c>
      <c r="D86" s="214" t="s">
        <v>209</v>
      </c>
      <c r="E86" s="215" t="s">
        <v>210</v>
      </c>
      <c r="F86" s="216" t="s">
        <v>211</v>
      </c>
      <c r="G86" s="217" t="s">
        <v>212</v>
      </c>
      <c r="H86" s="218">
        <v>22</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476</v>
      </c>
    </row>
    <row r="87" s="2" customFormat="1" ht="114.9" customHeight="1">
      <c r="A87" s="39"/>
      <c r="B87" s="40"/>
      <c r="C87" s="214" t="s">
        <v>78</v>
      </c>
      <c r="D87" s="214" t="s">
        <v>209</v>
      </c>
      <c r="E87" s="215" t="s">
        <v>215</v>
      </c>
      <c r="F87" s="216" t="s">
        <v>216</v>
      </c>
      <c r="G87" s="217" t="s">
        <v>217</v>
      </c>
      <c r="H87" s="218">
        <v>880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477</v>
      </c>
    </row>
    <row r="88" s="13" customFormat="1">
      <c r="A88" s="13"/>
      <c r="B88" s="228"/>
      <c r="C88" s="229"/>
      <c r="D88" s="230" t="s">
        <v>219</v>
      </c>
      <c r="E88" s="231" t="s">
        <v>19</v>
      </c>
      <c r="F88" s="232" t="s">
        <v>478</v>
      </c>
      <c r="G88" s="229"/>
      <c r="H88" s="233">
        <v>880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880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1628</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479</v>
      </c>
    </row>
    <row r="91" s="2" customFormat="1" ht="21.75" customHeight="1">
      <c r="A91" s="39"/>
      <c r="B91" s="40"/>
      <c r="C91" s="240" t="s">
        <v>213</v>
      </c>
      <c r="D91" s="240" t="s">
        <v>226</v>
      </c>
      <c r="E91" s="241" t="s">
        <v>244</v>
      </c>
      <c r="F91" s="242" t="s">
        <v>245</v>
      </c>
      <c r="G91" s="243" t="s">
        <v>212</v>
      </c>
      <c r="H91" s="244">
        <v>1628</v>
      </c>
      <c r="I91" s="245"/>
      <c r="J91" s="246">
        <f>ROUND(I91*H91,2)</f>
        <v>0</v>
      </c>
      <c r="K91" s="247"/>
      <c r="L91" s="248"/>
      <c r="M91" s="249" t="s">
        <v>19</v>
      </c>
      <c r="N91" s="250" t="s">
        <v>40</v>
      </c>
      <c r="O91" s="85"/>
      <c r="P91" s="224">
        <f>O91*H91</f>
        <v>0</v>
      </c>
      <c r="Q91" s="224">
        <v>0.00021000000000000001</v>
      </c>
      <c r="R91" s="224">
        <f>Q91*H91</f>
        <v>0.34188000000000002</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480</v>
      </c>
    </row>
    <row r="92" s="2" customFormat="1" ht="78" customHeight="1">
      <c r="A92" s="39"/>
      <c r="B92" s="40"/>
      <c r="C92" s="214" t="s">
        <v>207</v>
      </c>
      <c r="D92" s="214" t="s">
        <v>209</v>
      </c>
      <c r="E92" s="215" t="s">
        <v>248</v>
      </c>
      <c r="F92" s="216" t="s">
        <v>249</v>
      </c>
      <c r="G92" s="217" t="s">
        <v>212</v>
      </c>
      <c r="H92" s="218">
        <v>164</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481</v>
      </c>
    </row>
    <row r="93" s="2" customFormat="1" ht="24.15" customHeight="1">
      <c r="A93" s="39"/>
      <c r="B93" s="40"/>
      <c r="C93" s="240" t="s">
        <v>235</v>
      </c>
      <c r="D93" s="240" t="s">
        <v>226</v>
      </c>
      <c r="E93" s="241" t="s">
        <v>252</v>
      </c>
      <c r="F93" s="242" t="s">
        <v>253</v>
      </c>
      <c r="G93" s="243" t="s">
        <v>212</v>
      </c>
      <c r="H93" s="244">
        <v>164</v>
      </c>
      <c r="I93" s="245"/>
      <c r="J93" s="246">
        <f>ROUND(I93*H93,2)</f>
        <v>0</v>
      </c>
      <c r="K93" s="247"/>
      <c r="L93" s="248"/>
      <c r="M93" s="249" t="s">
        <v>19</v>
      </c>
      <c r="N93" s="250" t="s">
        <v>40</v>
      </c>
      <c r="O93" s="85"/>
      <c r="P93" s="224">
        <f>O93*H93</f>
        <v>0</v>
      </c>
      <c r="Q93" s="224">
        <v>0.00123</v>
      </c>
      <c r="R93" s="224">
        <f>Q93*H93</f>
        <v>0.20171999999999998</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482</v>
      </c>
    </row>
    <row r="94" s="2" customFormat="1" ht="114.9" customHeight="1">
      <c r="A94" s="39"/>
      <c r="B94" s="40"/>
      <c r="C94" s="214" t="s">
        <v>240</v>
      </c>
      <c r="D94" s="214" t="s">
        <v>209</v>
      </c>
      <c r="E94" s="215" t="s">
        <v>256</v>
      </c>
      <c r="F94" s="216" t="s">
        <v>257</v>
      </c>
      <c r="G94" s="217" t="s">
        <v>258</v>
      </c>
      <c r="H94" s="218">
        <v>6</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483</v>
      </c>
    </row>
    <row r="95" s="2" customFormat="1" ht="114.9" customHeight="1">
      <c r="A95" s="39"/>
      <c r="B95" s="40"/>
      <c r="C95" s="214" t="s">
        <v>229</v>
      </c>
      <c r="D95" s="214" t="s">
        <v>209</v>
      </c>
      <c r="E95" s="215" t="s">
        <v>359</v>
      </c>
      <c r="F95" s="216" t="s">
        <v>360</v>
      </c>
      <c r="G95" s="217" t="s">
        <v>258</v>
      </c>
      <c r="H95" s="218">
        <v>3</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484</v>
      </c>
    </row>
    <row r="96" s="2" customFormat="1" ht="114.9" customHeight="1">
      <c r="A96" s="39"/>
      <c r="B96" s="40"/>
      <c r="C96" s="214" t="s">
        <v>247</v>
      </c>
      <c r="D96" s="214" t="s">
        <v>209</v>
      </c>
      <c r="E96" s="215" t="s">
        <v>265</v>
      </c>
      <c r="F96" s="216" t="s">
        <v>266</v>
      </c>
      <c r="G96" s="217" t="s">
        <v>258</v>
      </c>
      <c r="H96" s="218">
        <v>2</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485</v>
      </c>
    </row>
    <row r="97" s="2" customFormat="1" ht="101.25" customHeight="1">
      <c r="A97" s="39"/>
      <c r="B97" s="40"/>
      <c r="C97" s="214" t="s">
        <v>251</v>
      </c>
      <c r="D97" s="214" t="s">
        <v>209</v>
      </c>
      <c r="E97" s="215" t="s">
        <v>269</v>
      </c>
      <c r="F97" s="216" t="s">
        <v>270</v>
      </c>
      <c r="G97" s="217" t="s">
        <v>217</v>
      </c>
      <c r="H97" s="218">
        <v>1080</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486</v>
      </c>
    </row>
    <row r="98" s="13" customFormat="1">
      <c r="A98" s="13"/>
      <c r="B98" s="228"/>
      <c r="C98" s="229"/>
      <c r="D98" s="230" t="s">
        <v>219</v>
      </c>
      <c r="E98" s="231" t="s">
        <v>19</v>
      </c>
      <c r="F98" s="232" t="s">
        <v>487</v>
      </c>
      <c r="G98" s="229"/>
      <c r="H98" s="233">
        <v>1080</v>
      </c>
      <c r="I98" s="234"/>
      <c r="J98" s="229"/>
      <c r="K98" s="229"/>
      <c r="L98" s="235"/>
      <c r="M98" s="236"/>
      <c r="N98" s="237"/>
      <c r="O98" s="237"/>
      <c r="P98" s="237"/>
      <c r="Q98" s="237"/>
      <c r="R98" s="237"/>
      <c r="S98" s="237"/>
      <c r="T98" s="238"/>
      <c r="U98" s="13"/>
      <c r="V98" s="13"/>
      <c r="W98" s="13"/>
      <c r="X98" s="13"/>
      <c r="Y98" s="13"/>
      <c r="Z98" s="13"/>
      <c r="AA98" s="13"/>
      <c r="AB98" s="13"/>
      <c r="AC98" s="13"/>
      <c r="AD98" s="13"/>
      <c r="AE98" s="13"/>
      <c r="AT98" s="239" t="s">
        <v>219</v>
      </c>
      <c r="AU98" s="239" t="s">
        <v>69</v>
      </c>
      <c r="AV98" s="13" t="s">
        <v>78</v>
      </c>
      <c r="AW98" s="13" t="s">
        <v>31</v>
      </c>
      <c r="AX98" s="13" t="s">
        <v>76</v>
      </c>
      <c r="AY98" s="239" t="s">
        <v>206</v>
      </c>
    </row>
    <row r="99" s="2" customFormat="1" ht="90" customHeight="1">
      <c r="A99" s="39"/>
      <c r="B99" s="40"/>
      <c r="C99" s="214" t="s">
        <v>255</v>
      </c>
      <c r="D99" s="214" t="s">
        <v>209</v>
      </c>
      <c r="E99" s="215" t="s">
        <v>273</v>
      </c>
      <c r="F99" s="216" t="s">
        <v>274</v>
      </c>
      <c r="G99" s="217" t="s">
        <v>258</v>
      </c>
      <c r="H99" s="218">
        <v>4</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488</v>
      </c>
    </row>
    <row r="100" s="2" customFormat="1" ht="55.5" customHeight="1">
      <c r="A100" s="39"/>
      <c r="B100" s="40"/>
      <c r="C100" s="214" t="s">
        <v>260</v>
      </c>
      <c r="D100" s="214" t="s">
        <v>209</v>
      </c>
      <c r="E100" s="215" t="s">
        <v>366</v>
      </c>
      <c r="F100" s="216" t="s">
        <v>367</v>
      </c>
      <c r="G100" s="217" t="s">
        <v>212</v>
      </c>
      <c r="H100" s="218">
        <v>2</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489</v>
      </c>
    </row>
    <row r="101" s="2" customFormat="1" ht="24.15" customHeight="1">
      <c r="A101" s="39"/>
      <c r="B101" s="40"/>
      <c r="C101" s="214" t="s">
        <v>264</v>
      </c>
      <c r="D101" s="214" t="s">
        <v>209</v>
      </c>
      <c r="E101" s="215" t="s">
        <v>369</v>
      </c>
      <c r="F101" s="216" t="s">
        <v>370</v>
      </c>
      <c r="G101" s="217" t="s">
        <v>212</v>
      </c>
      <c r="H101" s="218">
        <v>2</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490</v>
      </c>
    </row>
    <row r="102" s="2" customFormat="1" ht="49.05" customHeight="1">
      <c r="A102" s="39"/>
      <c r="B102" s="40"/>
      <c r="C102" s="214" t="s">
        <v>268</v>
      </c>
      <c r="D102" s="214" t="s">
        <v>209</v>
      </c>
      <c r="E102" s="215" t="s">
        <v>291</v>
      </c>
      <c r="F102" s="216" t="s">
        <v>292</v>
      </c>
      <c r="G102" s="217" t="s">
        <v>212</v>
      </c>
      <c r="H102" s="218">
        <v>88</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491</v>
      </c>
    </row>
    <row r="103" s="2" customFormat="1" ht="44.25" customHeight="1">
      <c r="A103" s="39"/>
      <c r="B103" s="40"/>
      <c r="C103" s="214" t="s">
        <v>8</v>
      </c>
      <c r="D103" s="214" t="s">
        <v>209</v>
      </c>
      <c r="E103" s="215" t="s">
        <v>300</v>
      </c>
      <c r="F103" s="216" t="s">
        <v>301</v>
      </c>
      <c r="G103" s="217" t="s">
        <v>302</v>
      </c>
      <c r="H103" s="218">
        <v>28.963000000000001</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492</v>
      </c>
    </row>
    <row r="104" s="14" customFormat="1">
      <c r="A104" s="14"/>
      <c r="B104" s="251"/>
      <c r="C104" s="252"/>
      <c r="D104" s="230" t="s">
        <v>219</v>
      </c>
      <c r="E104" s="253" t="s">
        <v>19</v>
      </c>
      <c r="F104" s="254" t="s">
        <v>304</v>
      </c>
      <c r="G104" s="252"/>
      <c r="H104" s="253" t="s">
        <v>19</v>
      </c>
      <c r="I104" s="255"/>
      <c r="J104" s="252"/>
      <c r="K104" s="252"/>
      <c r="L104" s="256"/>
      <c r="M104" s="257"/>
      <c r="N104" s="258"/>
      <c r="O104" s="258"/>
      <c r="P104" s="258"/>
      <c r="Q104" s="258"/>
      <c r="R104" s="258"/>
      <c r="S104" s="258"/>
      <c r="T104" s="259"/>
      <c r="U104" s="14"/>
      <c r="V104" s="14"/>
      <c r="W104" s="14"/>
      <c r="X104" s="14"/>
      <c r="Y104" s="14"/>
      <c r="Z104" s="14"/>
      <c r="AA104" s="14"/>
      <c r="AB104" s="14"/>
      <c r="AC104" s="14"/>
      <c r="AD104" s="14"/>
      <c r="AE104" s="14"/>
      <c r="AT104" s="260" t="s">
        <v>219</v>
      </c>
      <c r="AU104" s="260" t="s">
        <v>69</v>
      </c>
      <c r="AV104" s="14" t="s">
        <v>76</v>
      </c>
      <c r="AW104" s="14" t="s">
        <v>31</v>
      </c>
      <c r="AX104" s="14" t="s">
        <v>69</v>
      </c>
      <c r="AY104" s="260" t="s">
        <v>206</v>
      </c>
    </row>
    <row r="105" s="13" customFormat="1">
      <c r="A105" s="13"/>
      <c r="B105" s="228"/>
      <c r="C105" s="229"/>
      <c r="D105" s="230" t="s">
        <v>219</v>
      </c>
      <c r="E105" s="231" t="s">
        <v>19</v>
      </c>
      <c r="F105" s="232" t="s">
        <v>493</v>
      </c>
      <c r="G105" s="229"/>
      <c r="H105" s="233">
        <v>28.963000000000001</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90" customHeight="1">
      <c r="A106" s="39"/>
      <c r="B106" s="40"/>
      <c r="C106" s="214" t="s">
        <v>276</v>
      </c>
      <c r="D106" s="214" t="s">
        <v>209</v>
      </c>
      <c r="E106" s="215" t="s">
        <v>307</v>
      </c>
      <c r="F106" s="216" t="s">
        <v>308</v>
      </c>
      <c r="G106" s="217" t="s">
        <v>302</v>
      </c>
      <c r="H106" s="218">
        <v>57.554000000000002</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494</v>
      </c>
    </row>
    <row r="107" s="14" customFormat="1">
      <c r="A107" s="14"/>
      <c r="B107" s="251"/>
      <c r="C107" s="252"/>
      <c r="D107" s="230" t="s">
        <v>219</v>
      </c>
      <c r="E107" s="253" t="s">
        <v>19</v>
      </c>
      <c r="F107" s="254" t="s">
        <v>304</v>
      </c>
      <c r="G107" s="252"/>
      <c r="H107" s="253" t="s">
        <v>19</v>
      </c>
      <c r="I107" s="255"/>
      <c r="J107" s="252"/>
      <c r="K107" s="252"/>
      <c r="L107" s="256"/>
      <c r="M107" s="257"/>
      <c r="N107" s="258"/>
      <c r="O107" s="258"/>
      <c r="P107" s="258"/>
      <c r="Q107" s="258"/>
      <c r="R107" s="258"/>
      <c r="S107" s="258"/>
      <c r="T107" s="259"/>
      <c r="U107" s="14"/>
      <c r="V107" s="14"/>
      <c r="W107" s="14"/>
      <c r="X107" s="14"/>
      <c r="Y107" s="14"/>
      <c r="Z107" s="14"/>
      <c r="AA107" s="14"/>
      <c r="AB107" s="14"/>
      <c r="AC107" s="14"/>
      <c r="AD107" s="14"/>
      <c r="AE107" s="14"/>
      <c r="AT107" s="260" t="s">
        <v>219</v>
      </c>
      <c r="AU107" s="260" t="s">
        <v>69</v>
      </c>
      <c r="AV107" s="14" t="s">
        <v>76</v>
      </c>
      <c r="AW107" s="14" t="s">
        <v>31</v>
      </c>
      <c r="AX107" s="14" t="s">
        <v>69</v>
      </c>
      <c r="AY107" s="260" t="s">
        <v>206</v>
      </c>
    </row>
    <row r="108" s="13" customFormat="1">
      <c r="A108" s="13"/>
      <c r="B108" s="228"/>
      <c r="C108" s="229"/>
      <c r="D108" s="230" t="s">
        <v>219</v>
      </c>
      <c r="E108" s="231" t="s">
        <v>19</v>
      </c>
      <c r="F108" s="232" t="s">
        <v>493</v>
      </c>
      <c r="G108" s="229"/>
      <c r="H108" s="233">
        <v>28.963000000000001</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69</v>
      </c>
      <c r="AY108" s="239" t="s">
        <v>206</v>
      </c>
    </row>
    <row r="109" s="14" customFormat="1">
      <c r="A109" s="14"/>
      <c r="B109" s="251"/>
      <c r="C109" s="252"/>
      <c r="D109" s="230" t="s">
        <v>219</v>
      </c>
      <c r="E109" s="253" t="s">
        <v>19</v>
      </c>
      <c r="F109" s="254" t="s">
        <v>310</v>
      </c>
      <c r="G109" s="252"/>
      <c r="H109" s="253" t="s">
        <v>19</v>
      </c>
      <c r="I109" s="255"/>
      <c r="J109" s="252"/>
      <c r="K109" s="252"/>
      <c r="L109" s="256"/>
      <c r="M109" s="257"/>
      <c r="N109" s="258"/>
      <c r="O109" s="258"/>
      <c r="P109" s="258"/>
      <c r="Q109" s="258"/>
      <c r="R109" s="258"/>
      <c r="S109" s="258"/>
      <c r="T109" s="259"/>
      <c r="U109" s="14"/>
      <c r="V109" s="14"/>
      <c r="W109" s="14"/>
      <c r="X109" s="14"/>
      <c r="Y109" s="14"/>
      <c r="Z109" s="14"/>
      <c r="AA109" s="14"/>
      <c r="AB109" s="14"/>
      <c r="AC109" s="14"/>
      <c r="AD109" s="14"/>
      <c r="AE109" s="14"/>
      <c r="AT109" s="260" t="s">
        <v>219</v>
      </c>
      <c r="AU109" s="260" t="s">
        <v>69</v>
      </c>
      <c r="AV109" s="14" t="s">
        <v>76</v>
      </c>
      <c r="AW109" s="14" t="s">
        <v>31</v>
      </c>
      <c r="AX109" s="14" t="s">
        <v>69</v>
      </c>
      <c r="AY109" s="260" t="s">
        <v>206</v>
      </c>
    </row>
    <row r="110" s="13" customFormat="1">
      <c r="A110" s="13"/>
      <c r="B110" s="228"/>
      <c r="C110" s="229"/>
      <c r="D110" s="230" t="s">
        <v>219</v>
      </c>
      <c r="E110" s="231" t="s">
        <v>19</v>
      </c>
      <c r="F110" s="232" t="s">
        <v>495</v>
      </c>
      <c r="G110" s="229"/>
      <c r="H110" s="233">
        <v>28.591000000000001</v>
      </c>
      <c r="I110" s="234"/>
      <c r="J110" s="229"/>
      <c r="K110" s="229"/>
      <c r="L110" s="235"/>
      <c r="M110" s="236"/>
      <c r="N110" s="237"/>
      <c r="O110" s="237"/>
      <c r="P110" s="237"/>
      <c r="Q110" s="237"/>
      <c r="R110" s="237"/>
      <c r="S110" s="237"/>
      <c r="T110" s="238"/>
      <c r="U110" s="13"/>
      <c r="V110" s="13"/>
      <c r="W110" s="13"/>
      <c r="X110" s="13"/>
      <c r="Y110" s="13"/>
      <c r="Z110" s="13"/>
      <c r="AA110" s="13"/>
      <c r="AB110" s="13"/>
      <c r="AC110" s="13"/>
      <c r="AD110" s="13"/>
      <c r="AE110" s="13"/>
      <c r="AT110" s="239" t="s">
        <v>219</v>
      </c>
      <c r="AU110" s="239" t="s">
        <v>69</v>
      </c>
      <c r="AV110" s="13" t="s">
        <v>78</v>
      </c>
      <c r="AW110" s="13" t="s">
        <v>31</v>
      </c>
      <c r="AX110" s="13" t="s">
        <v>69</v>
      </c>
      <c r="AY110" s="239" t="s">
        <v>206</v>
      </c>
    </row>
    <row r="111" s="15" customFormat="1">
      <c r="A111" s="15"/>
      <c r="B111" s="261"/>
      <c r="C111" s="262"/>
      <c r="D111" s="230" t="s">
        <v>219</v>
      </c>
      <c r="E111" s="263" t="s">
        <v>19</v>
      </c>
      <c r="F111" s="264" t="s">
        <v>312</v>
      </c>
      <c r="G111" s="262"/>
      <c r="H111" s="265">
        <v>57.554000000000002</v>
      </c>
      <c r="I111" s="266"/>
      <c r="J111" s="262"/>
      <c r="K111" s="262"/>
      <c r="L111" s="267"/>
      <c r="M111" s="268"/>
      <c r="N111" s="269"/>
      <c r="O111" s="269"/>
      <c r="P111" s="269"/>
      <c r="Q111" s="269"/>
      <c r="R111" s="269"/>
      <c r="S111" s="269"/>
      <c r="T111" s="270"/>
      <c r="U111" s="15"/>
      <c r="V111" s="15"/>
      <c r="W111" s="15"/>
      <c r="X111" s="15"/>
      <c r="Y111" s="15"/>
      <c r="Z111" s="15"/>
      <c r="AA111" s="15"/>
      <c r="AB111" s="15"/>
      <c r="AC111" s="15"/>
      <c r="AD111" s="15"/>
      <c r="AE111" s="15"/>
      <c r="AT111" s="271" t="s">
        <v>219</v>
      </c>
      <c r="AU111" s="271" t="s">
        <v>69</v>
      </c>
      <c r="AV111" s="15" t="s">
        <v>213</v>
      </c>
      <c r="AW111" s="15" t="s">
        <v>31</v>
      </c>
      <c r="AX111" s="15" t="s">
        <v>76</v>
      </c>
      <c r="AY111" s="271" t="s">
        <v>206</v>
      </c>
    </row>
    <row r="112" s="2" customFormat="1" ht="142.2" customHeight="1">
      <c r="A112" s="39"/>
      <c r="B112" s="40"/>
      <c r="C112" s="214" t="s">
        <v>281</v>
      </c>
      <c r="D112" s="214" t="s">
        <v>209</v>
      </c>
      <c r="E112" s="215" t="s">
        <v>314</v>
      </c>
      <c r="F112" s="216" t="s">
        <v>315</v>
      </c>
      <c r="G112" s="217" t="s">
        <v>302</v>
      </c>
      <c r="H112" s="218">
        <v>28.963000000000001</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496</v>
      </c>
    </row>
    <row r="113" s="14" customFormat="1">
      <c r="A113" s="14"/>
      <c r="B113" s="251"/>
      <c r="C113" s="252"/>
      <c r="D113" s="230" t="s">
        <v>219</v>
      </c>
      <c r="E113" s="253" t="s">
        <v>19</v>
      </c>
      <c r="F113" s="254" t="s">
        <v>465</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493</v>
      </c>
      <c r="G114" s="229"/>
      <c r="H114" s="233">
        <v>28.963000000000001</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76</v>
      </c>
      <c r="AY114" s="239" t="s">
        <v>206</v>
      </c>
    </row>
    <row r="115" s="2" customFormat="1" ht="142.2" customHeight="1">
      <c r="A115" s="39"/>
      <c r="B115" s="40"/>
      <c r="C115" s="214" t="s">
        <v>285</v>
      </c>
      <c r="D115" s="214" t="s">
        <v>209</v>
      </c>
      <c r="E115" s="215" t="s">
        <v>319</v>
      </c>
      <c r="F115" s="216" t="s">
        <v>320</v>
      </c>
      <c r="G115" s="217" t="s">
        <v>302</v>
      </c>
      <c r="H115" s="218">
        <v>28.591000000000001</v>
      </c>
      <c r="I115" s="219"/>
      <c r="J115" s="220">
        <f>ROUND(I115*H115,2)</f>
        <v>0</v>
      </c>
      <c r="K115" s="221"/>
      <c r="L115" s="45"/>
      <c r="M115" s="222" t="s">
        <v>19</v>
      </c>
      <c r="N115" s="223" t="s">
        <v>40</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213</v>
      </c>
      <c r="AT115" s="226" t="s">
        <v>209</v>
      </c>
      <c r="AU115" s="226" t="s">
        <v>69</v>
      </c>
      <c r="AY115" s="18" t="s">
        <v>206</v>
      </c>
      <c r="BE115" s="227">
        <f>IF(N115="základní",J115,0)</f>
        <v>0</v>
      </c>
      <c r="BF115" s="227">
        <f>IF(N115="snížená",J115,0)</f>
        <v>0</v>
      </c>
      <c r="BG115" s="227">
        <f>IF(N115="zákl. přenesená",J115,0)</f>
        <v>0</v>
      </c>
      <c r="BH115" s="227">
        <f>IF(N115="sníž. přenesená",J115,0)</f>
        <v>0</v>
      </c>
      <c r="BI115" s="227">
        <f>IF(N115="nulová",J115,0)</f>
        <v>0</v>
      </c>
      <c r="BJ115" s="18" t="s">
        <v>76</v>
      </c>
      <c r="BK115" s="227">
        <f>ROUND(I115*H115,2)</f>
        <v>0</v>
      </c>
      <c r="BL115" s="18" t="s">
        <v>213</v>
      </c>
      <c r="BM115" s="226" t="s">
        <v>497</v>
      </c>
    </row>
    <row r="116" s="14" customFormat="1">
      <c r="A116" s="14"/>
      <c r="B116" s="251"/>
      <c r="C116" s="252"/>
      <c r="D116" s="230" t="s">
        <v>219</v>
      </c>
      <c r="E116" s="253" t="s">
        <v>19</v>
      </c>
      <c r="F116" s="254" t="s">
        <v>467</v>
      </c>
      <c r="G116" s="252"/>
      <c r="H116" s="253" t="s">
        <v>19</v>
      </c>
      <c r="I116" s="255"/>
      <c r="J116" s="252"/>
      <c r="K116" s="252"/>
      <c r="L116" s="256"/>
      <c r="M116" s="257"/>
      <c r="N116" s="258"/>
      <c r="O116" s="258"/>
      <c r="P116" s="258"/>
      <c r="Q116" s="258"/>
      <c r="R116" s="258"/>
      <c r="S116" s="258"/>
      <c r="T116" s="259"/>
      <c r="U116" s="14"/>
      <c r="V116" s="14"/>
      <c r="W116" s="14"/>
      <c r="X116" s="14"/>
      <c r="Y116" s="14"/>
      <c r="Z116" s="14"/>
      <c r="AA116" s="14"/>
      <c r="AB116" s="14"/>
      <c r="AC116" s="14"/>
      <c r="AD116" s="14"/>
      <c r="AE116" s="14"/>
      <c r="AT116" s="260" t="s">
        <v>219</v>
      </c>
      <c r="AU116" s="260" t="s">
        <v>69</v>
      </c>
      <c r="AV116" s="14" t="s">
        <v>76</v>
      </c>
      <c r="AW116" s="14" t="s">
        <v>31</v>
      </c>
      <c r="AX116" s="14" t="s">
        <v>69</v>
      </c>
      <c r="AY116" s="260" t="s">
        <v>206</v>
      </c>
    </row>
    <row r="117" s="13" customFormat="1">
      <c r="A117" s="13"/>
      <c r="B117" s="228"/>
      <c r="C117" s="229"/>
      <c r="D117" s="230" t="s">
        <v>219</v>
      </c>
      <c r="E117" s="231" t="s">
        <v>19</v>
      </c>
      <c r="F117" s="232" t="s">
        <v>495</v>
      </c>
      <c r="G117" s="229"/>
      <c r="H117" s="233">
        <v>28.591000000000001</v>
      </c>
      <c r="I117" s="234"/>
      <c r="J117" s="229"/>
      <c r="K117" s="229"/>
      <c r="L117" s="235"/>
      <c r="M117" s="236"/>
      <c r="N117" s="237"/>
      <c r="O117" s="237"/>
      <c r="P117" s="237"/>
      <c r="Q117" s="237"/>
      <c r="R117" s="237"/>
      <c r="S117" s="237"/>
      <c r="T117" s="238"/>
      <c r="U117" s="13"/>
      <c r="V117" s="13"/>
      <c r="W117" s="13"/>
      <c r="X117" s="13"/>
      <c r="Y117" s="13"/>
      <c r="Z117" s="13"/>
      <c r="AA117" s="13"/>
      <c r="AB117" s="13"/>
      <c r="AC117" s="13"/>
      <c r="AD117" s="13"/>
      <c r="AE117" s="13"/>
      <c r="AT117" s="239" t="s">
        <v>219</v>
      </c>
      <c r="AU117" s="239" t="s">
        <v>69</v>
      </c>
      <c r="AV117" s="13" t="s">
        <v>78</v>
      </c>
      <c r="AW117" s="13" t="s">
        <v>31</v>
      </c>
      <c r="AX117" s="13" t="s">
        <v>76</v>
      </c>
      <c r="AY117" s="239" t="s">
        <v>206</v>
      </c>
    </row>
    <row r="118" s="2" customFormat="1" ht="128.55" customHeight="1">
      <c r="A118" s="39"/>
      <c r="B118" s="40"/>
      <c r="C118" s="214" t="s">
        <v>290</v>
      </c>
      <c r="D118" s="214" t="s">
        <v>209</v>
      </c>
      <c r="E118" s="215" t="s">
        <v>323</v>
      </c>
      <c r="F118" s="216" t="s">
        <v>324</v>
      </c>
      <c r="G118" s="217" t="s">
        <v>302</v>
      </c>
      <c r="H118" s="218">
        <v>0.20200000000000001</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498</v>
      </c>
    </row>
    <row r="119" s="14" customFormat="1">
      <c r="A119" s="14"/>
      <c r="B119" s="251"/>
      <c r="C119" s="252"/>
      <c r="D119" s="230" t="s">
        <v>219</v>
      </c>
      <c r="E119" s="253" t="s">
        <v>19</v>
      </c>
      <c r="F119" s="254" t="s">
        <v>326</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499</v>
      </c>
      <c r="G120" s="229"/>
      <c r="H120" s="233">
        <v>0.20200000000000001</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28.55" customHeight="1">
      <c r="A121" s="39"/>
      <c r="B121" s="40"/>
      <c r="C121" s="214" t="s">
        <v>294</v>
      </c>
      <c r="D121" s="214" t="s">
        <v>209</v>
      </c>
      <c r="E121" s="215" t="s">
        <v>329</v>
      </c>
      <c r="F121" s="216" t="s">
        <v>330</v>
      </c>
      <c r="G121" s="217" t="s">
        <v>302</v>
      </c>
      <c r="H121" s="218">
        <v>0.34200000000000003</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500</v>
      </c>
    </row>
    <row r="122" s="14" customFormat="1">
      <c r="A122" s="14"/>
      <c r="B122" s="251"/>
      <c r="C122" s="252"/>
      <c r="D122" s="230" t="s">
        <v>219</v>
      </c>
      <c r="E122" s="253" t="s">
        <v>19</v>
      </c>
      <c r="F122" s="254" t="s">
        <v>332</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501</v>
      </c>
      <c r="G123" s="229"/>
      <c r="H123" s="233">
        <v>0.34200000000000003</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90" customHeight="1">
      <c r="A124" s="39"/>
      <c r="B124" s="40"/>
      <c r="C124" s="214" t="s">
        <v>7</v>
      </c>
      <c r="D124" s="214" t="s">
        <v>209</v>
      </c>
      <c r="E124" s="215" t="s">
        <v>335</v>
      </c>
      <c r="F124" s="216" t="s">
        <v>336</v>
      </c>
      <c r="G124" s="217" t="s">
        <v>302</v>
      </c>
      <c r="H124" s="218">
        <v>0.34200000000000003</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502</v>
      </c>
    </row>
    <row r="125" s="2" customFormat="1" ht="156.75" customHeight="1">
      <c r="A125" s="39"/>
      <c r="B125" s="40"/>
      <c r="C125" s="214" t="s">
        <v>306</v>
      </c>
      <c r="D125" s="214" t="s">
        <v>209</v>
      </c>
      <c r="E125" s="215" t="s">
        <v>339</v>
      </c>
      <c r="F125" s="216" t="s">
        <v>340</v>
      </c>
      <c r="G125" s="217" t="s">
        <v>302</v>
      </c>
      <c r="H125" s="218">
        <v>0.54400000000000004</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503</v>
      </c>
    </row>
    <row r="126" s="14" customFormat="1">
      <c r="A126" s="14"/>
      <c r="B126" s="251"/>
      <c r="C126" s="252"/>
      <c r="D126" s="230" t="s">
        <v>219</v>
      </c>
      <c r="E126" s="253" t="s">
        <v>19</v>
      </c>
      <c r="F126" s="254" t="s">
        <v>342</v>
      </c>
      <c r="G126" s="252"/>
      <c r="H126" s="253" t="s">
        <v>19</v>
      </c>
      <c r="I126" s="255"/>
      <c r="J126" s="252"/>
      <c r="K126" s="252"/>
      <c r="L126" s="256"/>
      <c r="M126" s="257"/>
      <c r="N126" s="258"/>
      <c r="O126" s="258"/>
      <c r="P126" s="258"/>
      <c r="Q126" s="258"/>
      <c r="R126" s="258"/>
      <c r="S126" s="258"/>
      <c r="T126" s="259"/>
      <c r="U126" s="14"/>
      <c r="V126" s="14"/>
      <c r="W126" s="14"/>
      <c r="X126" s="14"/>
      <c r="Y126" s="14"/>
      <c r="Z126" s="14"/>
      <c r="AA126" s="14"/>
      <c r="AB126" s="14"/>
      <c r="AC126" s="14"/>
      <c r="AD126" s="14"/>
      <c r="AE126" s="14"/>
      <c r="AT126" s="260" t="s">
        <v>219</v>
      </c>
      <c r="AU126" s="260" t="s">
        <v>69</v>
      </c>
      <c r="AV126" s="14" t="s">
        <v>76</v>
      </c>
      <c r="AW126" s="14" t="s">
        <v>31</v>
      </c>
      <c r="AX126" s="14" t="s">
        <v>69</v>
      </c>
      <c r="AY126" s="260" t="s">
        <v>206</v>
      </c>
    </row>
    <row r="127" s="13" customFormat="1">
      <c r="A127" s="13"/>
      <c r="B127" s="228"/>
      <c r="C127" s="229"/>
      <c r="D127" s="230" t="s">
        <v>219</v>
      </c>
      <c r="E127" s="231" t="s">
        <v>19</v>
      </c>
      <c r="F127" s="232" t="s">
        <v>504</v>
      </c>
      <c r="G127" s="229"/>
      <c r="H127" s="233">
        <v>0.54400000000000004</v>
      </c>
      <c r="I127" s="234"/>
      <c r="J127" s="229"/>
      <c r="K127" s="229"/>
      <c r="L127" s="235"/>
      <c r="M127" s="272"/>
      <c r="N127" s="273"/>
      <c r="O127" s="273"/>
      <c r="P127" s="273"/>
      <c r="Q127" s="273"/>
      <c r="R127" s="273"/>
      <c r="S127" s="273"/>
      <c r="T127" s="274"/>
      <c r="U127" s="13"/>
      <c r="V127" s="13"/>
      <c r="W127" s="13"/>
      <c r="X127" s="13"/>
      <c r="Y127" s="13"/>
      <c r="Z127" s="13"/>
      <c r="AA127" s="13"/>
      <c r="AB127" s="13"/>
      <c r="AC127" s="13"/>
      <c r="AD127" s="13"/>
      <c r="AE127" s="13"/>
      <c r="AT127" s="239" t="s">
        <v>219</v>
      </c>
      <c r="AU127" s="239" t="s">
        <v>69</v>
      </c>
      <c r="AV127" s="13" t="s">
        <v>78</v>
      </c>
      <c r="AW127" s="13" t="s">
        <v>31</v>
      </c>
      <c r="AX127" s="13" t="s">
        <v>76</v>
      </c>
      <c r="AY127" s="239" t="s">
        <v>206</v>
      </c>
    </row>
    <row r="128" s="2" customFormat="1" ht="6.96" customHeight="1">
      <c r="A128" s="39"/>
      <c r="B128" s="60"/>
      <c r="C128" s="61"/>
      <c r="D128" s="61"/>
      <c r="E128" s="61"/>
      <c r="F128" s="61"/>
      <c r="G128" s="61"/>
      <c r="H128" s="61"/>
      <c r="I128" s="61"/>
      <c r="J128" s="61"/>
      <c r="K128" s="61"/>
      <c r="L128" s="45"/>
      <c r="M128" s="39"/>
      <c r="O128" s="39"/>
      <c r="P128" s="39"/>
      <c r="Q128" s="39"/>
      <c r="R128" s="39"/>
      <c r="S128" s="39"/>
      <c r="T128" s="39"/>
      <c r="U128" s="39"/>
      <c r="V128" s="39"/>
      <c r="W128" s="39"/>
      <c r="X128" s="39"/>
      <c r="Y128" s="39"/>
      <c r="Z128" s="39"/>
      <c r="AA128" s="39"/>
      <c r="AB128" s="39"/>
      <c r="AC128" s="39"/>
      <c r="AD128" s="39"/>
      <c r="AE128" s="39"/>
    </row>
  </sheetData>
  <sheetProtection sheet="1" autoFilter="0" formatColumns="0" formatRows="0" objects="1" scenarios="1" spinCount="100000" saltValue="plC0MAJQSOA3XKRNqVK8QVJXEdoREz4VR098oTaBnEe0QzOWITZMfqUdHeRo+sGF4CL113CEvIx68qtRZ1i8sQ==" hashValue="mMt6UnVm7xiYLrOtdUYk/nQx5EXPihEMu2mdQPoweBXGhIBLs5yxiVV2Sq6umj6U2O53T2kNUH6dH7/1FMaczw==" algorithmName="SHA-512" password="CC35"/>
  <autoFilter ref="C84:K12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505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ROUND((SUM(BE85:BE141)),  2)</f>
        <v>0</v>
      </c>
      <c r="G35" s="39"/>
      <c r="H35" s="39"/>
      <c r="I35" s="158">
        <v>0.20999999999999999</v>
      </c>
      <c r="J35" s="157">
        <f>ROUND(((SUM(BE85:BE141))*I35),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ROUND((SUM(BF85:BF141)),  2)</f>
        <v>0</v>
      </c>
      <c r="G36" s="39"/>
      <c r="H36" s="39"/>
      <c r="I36" s="158">
        <v>0.14999999999999999</v>
      </c>
      <c r="J36" s="157">
        <f>ROUND(((SUM(BF85:BF141))*I36),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ROUND((SUM(BG85:BG141)),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ROUND((SUM(BH85:BH141)),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ROUND((SUM(BI85:BI141)),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01.06 - SO 01.06 – km 410,655 – 410,955</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01.06 - SO 01.06 – km 410,655 – 410,955</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SUM(P86:P141)</f>
        <v>0</v>
      </c>
      <c r="Q85" s="97"/>
      <c r="R85" s="195">
        <f>SUM(R86:R141)</f>
        <v>1.2582199999999999</v>
      </c>
      <c r="S85" s="97"/>
      <c r="T85" s="196">
        <f>SUM(T86:T141)</f>
        <v>0</v>
      </c>
      <c r="U85" s="39"/>
      <c r="V85" s="39"/>
      <c r="W85" s="39"/>
      <c r="X85" s="39"/>
      <c r="Y85" s="39"/>
      <c r="Z85" s="39"/>
      <c r="AA85" s="39"/>
      <c r="AB85" s="39"/>
      <c r="AC85" s="39"/>
      <c r="AD85" s="39"/>
      <c r="AE85" s="39"/>
      <c r="AT85" s="18" t="s">
        <v>68</v>
      </c>
      <c r="AU85" s="18" t="s">
        <v>188</v>
      </c>
      <c r="BK85" s="197">
        <f>SUM(BK86:BK141)</f>
        <v>0</v>
      </c>
    </row>
    <row r="86" s="2" customFormat="1" ht="49.05" customHeight="1">
      <c r="A86" s="39"/>
      <c r="B86" s="40"/>
      <c r="C86" s="214" t="s">
        <v>76</v>
      </c>
      <c r="D86" s="214" t="s">
        <v>209</v>
      </c>
      <c r="E86" s="215" t="s">
        <v>210</v>
      </c>
      <c r="F86" s="216" t="s">
        <v>211</v>
      </c>
      <c r="G86" s="217" t="s">
        <v>212</v>
      </c>
      <c r="H86" s="218">
        <v>24</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506</v>
      </c>
    </row>
    <row r="87" s="2" customFormat="1" ht="114.9" customHeight="1">
      <c r="A87" s="39"/>
      <c r="B87" s="40"/>
      <c r="C87" s="214" t="s">
        <v>78</v>
      </c>
      <c r="D87" s="214" t="s">
        <v>209</v>
      </c>
      <c r="E87" s="215" t="s">
        <v>507</v>
      </c>
      <c r="F87" s="216" t="s">
        <v>508</v>
      </c>
      <c r="G87" s="217" t="s">
        <v>217</v>
      </c>
      <c r="H87" s="218">
        <v>600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509</v>
      </c>
    </row>
    <row r="88" s="13" customFormat="1">
      <c r="A88" s="13"/>
      <c r="B88" s="228"/>
      <c r="C88" s="229"/>
      <c r="D88" s="230" t="s">
        <v>219</v>
      </c>
      <c r="E88" s="231" t="s">
        <v>19</v>
      </c>
      <c r="F88" s="232" t="s">
        <v>510</v>
      </c>
      <c r="G88" s="229"/>
      <c r="H88" s="233">
        <v>600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600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1002</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511</v>
      </c>
    </row>
    <row r="91" s="2" customFormat="1" ht="24.15" customHeight="1">
      <c r="A91" s="39"/>
      <c r="B91" s="40"/>
      <c r="C91" s="240" t="s">
        <v>213</v>
      </c>
      <c r="D91" s="240" t="s">
        <v>226</v>
      </c>
      <c r="E91" s="241" t="s">
        <v>512</v>
      </c>
      <c r="F91" s="242" t="s">
        <v>513</v>
      </c>
      <c r="G91" s="243" t="s">
        <v>212</v>
      </c>
      <c r="H91" s="244">
        <v>1002</v>
      </c>
      <c r="I91" s="245"/>
      <c r="J91" s="246">
        <f>ROUND(I91*H91,2)</f>
        <v>0</v>
      </c>
      <c r="K91" s="247"/>
      <c r="L91" s="248"/>
      <c r="M91" s="249" t="s">
        <v>19</v>
      </c>
      <c r="N91" s="250" t="s">
        <v>40</v>
      </c>
      <c r="O91" s="85"/>
      <c r="P91" s="224">
        <f>O91*H91</f>
        <v>0</v>
      </c>
      <c r="Q91" s="224">
        <v>0.00018000000000000001</v>
      </c>
      <c r="R91" s="224">
        <f>Q91*H91</f>
        <v>0.18036000000000002</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514</v>
      </c>
    </row>
    <row r="92" s="2" customFormat="1" ht="78" customHeight="1">
      <c r="A92" s="39"/>
      <c r="B92" s="40"/>
      <c r="C92" s="214" t="s">
        <v>207</v>
      </c>
      <c r="D92" s="214" t="s">
        <v>209</v>
      </c>
      <c r="E92" s="215" t="s">
        <v>515</v>
      </c>
      <c r="F92" s="216" t="s">
        <v>516</v>
      </c>
      <c r="G92" s="217" t="s">
        <v>212</v>
      </c>
      <c r="H92" s="218">
        <v>100</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517</v>
      </c>
    </row>
    <row r="93" s="2" customFormat="1" ht="24.15" customHeight="1">
      <c r="A93" s="39"/>
      <c r="B93" s="40"/>
      <c r="C93" s="240" t="s">
        <v>235</v>
      </c>
      <c r="D93" s="240" t="s">
        <v>226</v>
      </c>
      <c r="E93" s="241" t="s">
        <v>518</v>
      </c>
      <c r="F93" s="242" t="s">
        <v>519</v>
      </c>
      <c r="G93" s="243" t="s">
        <v>212</v>
      </c>
      <c r="H93" s="244">
        <v>100</v>
      </c>
      <c r="I93" s="245"/>
      <c r="J93" s="246">
        <f>ROUND(I93*H93,2)</f>
        <v>0</v>
      </c>
      <c r="K93" s="247"/>
      <c r="L93" s="248"/>
      <c r="M93" s="249" t="s">
        <v>19</v>
      </c>
      <c r="N93" s="250" t="s">
        <v>40</v>
      </c>
      <c r="O93" s="85"/>
      <c r="P93" s="224">
        <f>O93*H93</f>
        <v>0</v>
      </c>
      <c r="Q93" s="224">
        <v>0.0010499999999999999</v>
      </c>
      <c r="R93" s="224">
        <f>Q93*H93</f>
        <v>0.105</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520</v>
      </c>
    </row>
    <row r="94" s="2" customFormat="1" ht="66.75" customHeight="1">
      <c r="A94" s="39"/>
      <c r="B94" s="40"/>
      <c r="C94" s="214" t="s">
        <v>240</v>
      </c>
      <c r="D94" s="214" t="s">
        <v>209</v>
      </c>
      <c r="E94" s="215" t="s">
        <v>521</v>
      </c>
      <c r="F94" s="216" t="s">
        <v>522</v>
      </c>
      <c r="G94" s="217" t="s">
        <v>212</v>
      </c>
      <c r="H94" s="218">
        <v>100</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523</v>
      </c>
    </row>
    <row r="95" s="13" customFormat="1">
      <c r="A95" s="13"/>
      <c r="B95" s="228"/>
      <c r="C95" s="229"/>
      <c r="D95" s="230" t="s">
        <v>219</v>
      </c>
      <c r="E95" s="231" t="s">
        <v>19</v>
      </c>
      <c r="F95" s="232" t="s">
        <v>524</v>
      </c>
      <c r="G95" s="229"/>
      <c r="H95" s="233">
        <v>100</v>
      </c>
      <c r="I95" s="234"/>
      <c r="J95" s="229"/>
      <c r="K95" s="229"/>
      <c r="L95" s="235"/>
      <c r="M95" s="236"/>
      <c r="N95" s="237"/>
      <c r="O95" s="237"/>
      <c r="P95" s="237"/>
      <c r="Q95" s="237"/>
      <c r="R95" s="237"/>
      <c r="S95" s="237"/>
      <c r="T95" s="238"/>
      <c r="U95" s="13"/>
      <c r="V95" s="13"/>
      <c r="W95" s="13"/>
      <c r="X95" s="13"/>
      <c r="Y95" s="13"/>
      <c r="Z95" s="13"/>
      <c r="AA95" s="13"/>
      <c r="AB95" s="13"/>
      <c r="AC95" s="13"/>
      <c r="AD95" s="13"/>
      <c r="AE95" s="13"/>
      <c r="AT95" s="239" t="s">
        <v>219</v>
      </c>
      <c r="AU95" s="239" t="s">
        <v>69</v>
      </c>
      <c r="AV95" s="13" t="s">
        <v>78</v>
      </c>
      <c r="AW95" s="13" t="s">
        <v>31</v>
      </c>
      <c r="AX95" s="13" t="s">
        <v>76</v>
      </c>
      <c r="AY95" s="239" t="s">
        <v>206</v>
      </c>
    </row>
    <row r="96" s="2" customFormat="1" ht="16.5" customHeight="1">
      <c r="A96" s="39"/>
      <c r="B96" s="40"/>
      <c r="C96" s="240" t="s">
        <v>229</v>
      </c>
      <c r="D96" s="240" t="s">
        <v>226</v>
      </c>
      <c r="E96" s="241" t="s">
        <v>525</v>
      </c>
      <c r="F96" s="242" t="s">
        <v>526</v>
      </c>
      <c r="G96" s="243" t="s">
        <v>212</v>
      </c>
      <c r="H96" s="244">
        <v>50</v>
      </c>
      <c r="I96" s="245"/>
      <c r="J96" s="246">
        <f>ROUND(I96*H96,2)</f>
        <v>0</v>
      </c>
      <c r="K96" s="247"/>
      <c r="L96" s="248"/>
      <c r="M96" s="249" t="s">
        <v>19</v>
      </c>
      <c r="N96" s="250" t="s">
        <v>40</v>
      </c>
      <c r="O96" s="85"/>
      <c r="P96" s="224">
        <f>O96*H96</f>
        <v>0</v>
      </c>
      <c r="Q96" s="224">
        <v>2.0000000000000002E-05</v>
      </c>
      <c r="R96" s="224">
        <f>Q96*H96</f>
        <v>0.001</v>
      </c>
      <c r="S96" s="224">
        <v>0</v>
      </c>
      <c r="T96" s="225">
        <f>S96*H96</f>
        <v>0</v>
      </c>
      <c r="U96" s="39"/>
      <c r="V96" s="39"/>
      <c r="W96" s="39"/>
      <c r="X96" s="39"/>
      <c r="Y96" s="39"/>
      <c r="Z96" s="39"/>
      <c r="AA96" s="39"/>
      <c r="AB96" s="39"/>
      <c r="AC96" s="39"/>
      <c r="AD96" s="39"/>
      <c r="AE96" s="39"/>
      <c r="AR96" s="226" t="s">
        <v>229</v>
      </c>
      <c r="AT96" s="226" t="s">
        <v>226</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527</v>
      </c>
    </row>
    <row r="97" s="2" customFormat="1" ht="16.5" customHeight="1">
      <c r="A97" s="39"/>
      <c r="B97" s="40"/>
      <c r="C97" s="240" t="s">
        <v>247</v>
      </c>
      <c r="D97" s="240" t="s">
        <v>226</v>
      </c>
      <c r="E97" s="241" t="s">
        <v>528</v>
      </c>
      <c r="F97" s="242" t="s">
        <v>529</v>
      </c>
      <c r="G97" s="243" t="s">
        <v>212</v>
      </c>
      <c r="H97" s="244">
        <v>50</v>
      </c>
      <c r="I97" s="245"/>
      <c r="J97" s="246">
        <f>ROUND(I97*H97,2)</f>
        <v>0</v>
      </c>
      <c r="K97" s="247"/>
      <c r="L97" s="248"/>
      <c r="M97" s="249" t="s">
        <v>19</v>
      </c>
      <c r="N97" s="250" t="s">
        <v>40</v>
      </c>
      <c r="O97" s="85"/>
      <c r="P97" s="224">
        <f>O97*H97</f>
        <v>0</v>
      </c>
      <c r="Q97" s="224">
        <v>0.00017000000000000001</v>
      </c>
      <c r="R97" s="224">
        <f>Q97*H97</f>
        <v>0.0085000000000000006</v>
      </c>
      <c r="S97" s="224">
        <v>0</v>
      </c>
      <c r="T97" s="225">
        <f>S97*H97</f>
        <v>0</v>
      </c>
      <c r="U97" s="39"/>
      <c r="V97" s="39"/>
      <c r="W97" s="39"/>
      <c r="X97" s="39"/>
      <c r="Y97" s="39"/>
      <c r="Z97" s="39"/>
      <c r="AA97" s="39"/>
      <c r="AB97" s="39"/>
      <c r="AC97" s="39"/>
      <c r="AD97" s="39"/>
      <c r="AE97" s="39"/>
      <c r="AR97" s="226" t="s">
        <v>229</v>
      </c>
      <c r="AT97" s="226" t="s">
        <v>226</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530</v>
      </c>
    </row>
    <row r="98" s="2" customFormat="1" ht="101.25" customHeight="1">
      <c r="A98" s="39"/>
      <c r="B98" s="40"/>
      <c r="C98" s="214" t="s">
        <v>251</v>
      </c>
      <c r="D98" s="214" t="s">
        <v>209</v>
      </c>
      <c r="E98" s="215" t="s">
        <v>222</v>
      </c>
      <c r="F98" s="216" t="s">
        <v>223</v>
      </c>
      <c r="G98" s="217" t="s">
        <v>217</v>
      </c>
      <c r="H98" s="218">
        <v>16</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531</v>
      </c>
    </row>
    <row r="99" s="13" customFormat="1">
      <c r="A99" s="13"/>
      <c r="B99" s="228"/>
      <c r="C99" s="229"/>
      <c r="D99" s="230" t="s">
        <v>219</v>
      </c>
      <c r="E99" s="231" t="s">
        <v>19</v>
      </c>
      <c r="F99" s="232" t="s">
        <v>532</v>
      </c>
      <c r="G99" s="229"/>
      <c r="H99" s="233">
        <v>16</v>
      </c>
      <c r="I99" s="234"/>
      <c r="J99" s="229"/>
      <c r="K99" s="229"/>
      <c r="L99" s="235"/>
      <c r="M99" s="236"/>
      <c r="N99" s="237"/>
      <c r="O99" s="237"/>
      <c r="P99" s="237"/>
      <c r="Q99" s="237"/>
      <c r="R99" s="237"/>
      <c r="S99" s="237"/>
      <c r="T99" s="238"/>
      <c r="U99" s="13"/>
      <c r="V99" s="13"/>
      <c r="W99" s="13"/>
      <c r="X99" s="13"/>
      <c r="Y99" s="13"/>
      <c r="Z99" s="13"/>
      <c r="AA99" s="13"/>
      <c r="AB99" s="13"/>
      <c r="AC99" s="13"/>
      <c r="AD99" s="13"/>
      <c r="AE99" s="13"/>
      <c r="AT99" s="239" t="s">
        <v>219</v>
      </c>
      <c r="AU99" s="239" t="s">
        <v>69</v>
      </c>
      <c r="AV99" s="13" t="s">
        <v>78</v>
      </c>
      <c r="AW99" s="13" t="s">
        <v>31</v>
      </c>
      <c r="AX99" s="13" t="s">
        <v>76</v>
      </c>
      <c r="AY99" s="239" t="s">
        <v>206</v>
      </c>
    </row>
    <row r="100" s="2" customFormat="1" ht="24.15" customHeight="1">
      <c r="A100" s="39"/>
      <c r="B100" s="40"/>
      <c r="C100" s="240" t="s">
        <v>255</v>
      </c>
      <c r="D100" s="240" t="s">
        <v>226</v>
      </c>
      <c r="E100" s="241" t="s">
        <v>533</v>
      </c>
      <c r="F100" s="242" t="s">
        <v>534</v>
      </c>
      <c r="G100" s="243" t="s">
        <v>217</v>
      </c>
      <c r="H100" s="244">
        <v>16</v>
      </c>
      <c r="I100" s="245"/>
      <c r="J100" s="246">
        <f>ROUND(I100*H100,2)</f>
        <v>0</v>
      </c>
      <c r="K100" s="247"/>
      <c r="L100" s="248"/>
      <c r="M100" s="249" t="s">
        <v>19</v>
      </c>
      <c r="N100" s="250" t="s">
        <v>40</v>
      </c>
      <c r="O100" s="85"/>
      <c r="P100" s="224">
        <f>O100*H100</f>
        <v>0</v>
      </c>
      <c r="Q100" s="224">
        <v>0.06021</v>
      </c>
      <c r="R100" s="224">
        <f>Q100*H100</f>
        <v>0.96335999999999999</v>
      </c>
      <c r="S100" s="224">
        <v>0</v>
      </c>
      <c r="T100" s="225">
        <f>S100*H100</f>
        <v>0</v>
      </c>
      <c r="U100" s="39"/>
      <c r="V100" s="39"/>
      <c r="W100" s="39"/>
      <c r="X100" s="39"/>
      <c r="Y100" s="39"/>
      <c r="Z100" s="39"/>
      <c r="AA100" s="39"/>
      <c r="AB100" s="39"/>
      <c r="AC100" s="39"/>
      <c r="AD100" s="39"/>
      <c r="AE100" s="39"/>
      <c r="AR100" s="226" t="s">
        <v>229</v>
      </c>
      <c r="AT100" s="226" t="s">
        <v>226</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535</v>
      </c>
    </row>
    <row r="101" s="13" customFormat="1">
      <c r="A101" s="13"/>
      <c r="B101" s="228"/>
      <c r="C101" s="229"/>
      <c r="D101" s="230" t="s">
        <v>219</v>
      </c>
      <c r="E101" s="231" t="s">
        <v>19</v>
      </c>
      <c r="F101" s="232" t="s">
        <v>536</v>
      </c>
      <c r="G101" s="229"/>
      <c r="H101" s="233">
        <v>16</v>
      </c>
      <c r="I101" s="234"/>
      <c r="J101" s="229"/>
      <c r="K101" s="229"/>
      <c r="L101" s="235"/>
      <c r="M101" s="236"/>
      <c r="N101" s="237"/>
      <c r="O101" s="237"/>
      <c r="P101" s="237"/>
      <c r="Q101" s="237"/>
      <c r="R101" s="237"/>
      <c r="S101" s="237"/>
      <c r="T101" s="238"/>
      <c r="U101" s="13"/>
      <c r="V101" s="13"/>
      <c r="W101" s="13"/>
      <c r="X101" s="13"/>
      <c r="Y101" s="13"/>
      <c r="Z101" s="13"/>
      <c r="AA101" s="13"/>
      <c r="AB101" s="13"/>
      <c r="AC101" s="13"/>
      <c r="AD101" s="13"/>
      <c r="AE101" s="13"/>
      <c r="AT101" s="239" t="s">
        <v>219</v>
      </c>
      <c r="AU101" s="239" t="s">
        <v>69</v>
      </c>
      <c r="AV101" s="13" t="s">
        <v>78</v>
      </c>
      <c r="AW101" s="13" t="s">
        <v>31</v>
      </c>
      <c r="AX101" s="13" t="s">
        <v>76</v>
      </c>
      <c r="AY101" s="239" t="s">
        <v>206</v>
      </c>
    </row>
    <row r="102" s="2" customFormat="1" ht="49.05" customHeight="1">
      <c r="A102" s="39"/>
      <c r="B102" s="40"/>
      <c r="C102" s="214" t="s">
        <v>260</v>
      </c>
      <c r="D102" s="214" t="s">
        <v>209</v>
      </c>
      <c r="E102" s="215" t="s">
        <v>286</v>
      </c>
      <c r="F102" s="216" t="s">
        <v>287</v>
      </c>
      <c r="G102" s="217" t="s">
        <v>212</v>
      </c>
      <c r="H102" s="218">
        <v>4</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537</v>
      </c>
    </row>
    <row r="103" s="2" customFormat="1" ht="114.9" customHeight="1">
      <c r="A103" s="39"/>
      <c r="B103" s="40"/>
      <c r="C103" s="214" t="s">
        <v>264</v>
      </c>
      <c r="D103" s="214" t="s">
        <v>209</v>
      </c>
      <c r="E103" s="215" t="s">
        <v>538</v>
      </c>
      <c r="F103" s="216" t="s">
        <v>539</v>
      </c>
      <c r="G103" s="217" t="s">
        <v>258</v>
      </c>
      <c r="H103" s="218">
        <v>4</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540</v>
      </c>
    </row>
    <row r="104" s="2" customFormat="1" ht="114.9" customHeight="1">
      <c r="A104" s="39"/>
      <c r="B104" s="40"/>
      <c r="C104" s="214" t="s">
        <v>268</v>
      </c>
      <c r="D104" s="214" t="s">
        <v>209</v>
      </c>
      <c r="E104" s="215" t="s">
        <v>359</v>
      </c>
      <c r="F104" s="216" t="s">
        <v>360</v>
      </c>
      <c r="G104" s="217" t="s">
        <v>258</v>
      </c>
      <c r="H104" s="218">
        <v>2</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541</v>
      </c>
    </row>
    <row r="105" s="2" customFormat="1" ht="142.2" customHeight="1">
      <c r="A105" s="39"/>
      <c r="B105" s="40"/>
      <c r="C105" s="214" t="s">
        <v>8</v>
      </c>
      <c r="D105" s="214" t="s">
        <v>209</v>
      </c>
      <c r="E105" s="215" t="s">
        <v>261</v>
      </c>
      <c r="F105" s="216" t="s">
        <v>262</v>
      </c>
      <c r="G105" s="217" t="s">
        <v>258</v>
      </c>
      <c r="H105" s="218">
        <v>6</v>
      </c>
      <c r="I105" s="219"/>
      <c r="J105" s="220">
        <f>ROUND(I105*H105,2)</f>
        <v>0</v>
      </c>
      <c r="K105" s="221"/>
      <c r="L105" s="45"/>
      <c r="M105" s="222" t="s">
        <v>19</v>
      </c>
      <c r="N105" s="223" t="s">
        <v>40</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213</v>
      </c>
      <c r="AT105" s="226" t="s">
        <v>209</v>
      </c>
      <c r="AU105" s="226" t="s">
        <v>69</v>
      </c>
      <c r="AY105" s="18" t="s">
        <v>206</v>
      </c>
      <c r="BE105" s="227">
        <f>IF(N105="základní",J105,0)</f>
        <v>0</v>
      </c>
      <c r="BF105" s="227">
        <f>IF(N105="snížená",J105,0)</f>
        <v>0</v>
      </c>
      <c r="BG105" s="227">
        <f>IF(N105="zákl. přenesená",J105,0)</f>
        <v>0</v>
      </c>
      <c r="BH105" s="227">
        <f>IF(N105="sníž. přenesená",J105,0)</f>
        <v>0</v>
      </c>
      <c r="BI105" s="227">
        <f>IF(N105="nulová",J105,0)</f>
        <v>0</v>
      </c>
      <c r="BJ105" s="18" t="s">
        <v>76</v>
      </c>
      <c r="BK105" s="227">
        <f>ROUND(I105*H105,2)</f>
        <v>0</v>
      </c>
      <c r="BL105" s="18" t="s">
        <v>213</v>
      </c>
      <c r="BM105" s="226" t="s">
        <v>542</v>
      </c>
    </row>
    <row r="106" s="2" customFormat="1" ht="90" customHeight="1">
      <c r="A106" s="39"/>
      <c r="B106" s="40"/>
      <c r="C106" s="214" t="s">
        <v>276</v>
      </c>
      <c r="D106" s="214" t="s">
        <v>209</v>
      </c>
      <c r="E106" s="215" t="s">
        <v>273</v>
      </c>
      <c r="F106" s="216" t="s">
        <v>274</v>
      </c>
      <c r="G106" s="217" t="s">
        <v>258</v>
      </c>
      <c r="H106" s="218">
        <v>4</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543</v>
      </c>
    </row>
    <row r="107" s="2" customFormat="1" ht="101.25" customHeight="1">
      <c r="A107" s="39"/>
      <c r="B107" s="40"/>
      <c r="C107" s="214" t="s">
        <v>281</v>
      </c>
      <c r="D107" s="214" t="s">
        <v>209</v>
      </c>
      <c r="E107" s="215" t="s">
        <v>269</v>
      </c>
      <c r="F107" s="216" t="s">
        <v>270</v>
      </c>
      <c r="G107" s="217" t="s">
        <v>217</v>
      </c>
      <c r="H107" s="218">
        <v>800</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544</v>
      </c>
    </row>
    <row r="108" s="13" customFormat="1">
      <c r="A108" s="13"/>
      <c r="B108" s="228"/>
      <c r="C108" s="229"/>
      <c r="D108" s="230" t="s">
        <v>219</v>
      </c>
      <c r="E108" s="231" t="s">
        <v>19</v>
      </c>
      <c r="F108" s="232" t="s">
        <v>545</v>
      </c>
      <c r="G108" s="229"/>
      <c r="H108" s="233">
        <v>800</v>
      </c>
      <c r="I108" s="234"/>
      <c r="J108" s="229"/>
      <c r="K108" s="229"/>
      <c r="L108" s="235"/>
      <c r="M108" s="236"/>
      <c r="N108" s="237"/>
      <c r="O108" s="237"/>
      <c r="P108" s="237"/>
      <c r="Q108" s="237"/>
      <c r="R108" s="237"/>
      <c r="S108" s="237"/>
      <c r="T108" s="238"/>
      <c r="U108" s="13"/>
      <c r="V108" s="13"/>
      <c r="W108" s="13"/>
      <c r="X108" s="13"/>
      <c r="Y108" s="13"/>
      <c r="Z108" s="13"/>
      <c r="AA108" s="13"/>
      <c r="AB108" s="13"/>
      <c r="AC108" s="13"/>
      <c r="AD108" s="13"/>
      <c r="AE108" s="13"/>
      <c r="AT108" s="239" t="s">
        <v>219</v>
      </c>
      <c r="AU108" s="239" t="s">
        <v>69</v>
      </c>
      <c r="AV108" s="13" t="s">
        <v>78</v>
      </c>
      <c r="AW108" s="13" t="s">
        <v>31</v>
      </c>
      <c r="AX108" s="13" t="s">
        <v>76</v>
      </c>
      <c r="AY108" s="239" t="s">
        <v>206</v>
      </c>
    </row>
    <row r="109" s="2" customFormat="1" ht="49.05" customHeight="1">
      <c r="A109" s="39"/>
      <c r="B109" s="40"/>
      <c r="C109" s="214" t="s">
        <v>285</v>
      </c>
      <c r="D109" s="214" t="s">
        <v>209</v>
      </c>
      <c r="E109" s="215" t="s">
        <v>291</v>
      </c>
      <c r="F109" s="216" t="s">
        <v>292</v>
      </c>
      <c r="G109" s="217" t="s">
        <v>212</v>
      </c>
      <c r="H109" s="218">
        <v>120</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546</v>
      </c>
    </row>
    <row r="110" s="2" customFormat="1" ht="55.5" customHeight="1">
      <c r="A110" s="39"/>
      <c r="B110" s="40"/>
      <c r="C110" s="214" t="s">
        <v>290</v>
      </c>
      <c r="D110" s="214" t="s">
        <v>209</v>
      </c>
      <c r="E110" s="215" t="s">
        <v>366</v>
      </c>
      <c r="F110" s="216" t="s">
        <v>367</v>
      </c>
      <c r="G110" s="217" t="s">
        <v>212</v>
      </c>
      <c r="H110" s="218">
        <v>7</v>
      </c>
      <c r="I110" s="219"/>
      <c r="J110" s="220">
        <f>ROUND(I110*H110,2)</f>
        <v>0</v>
      </c>
      <c r="K110" s="221"/>
      <c r="L110" s="45"/>
      <c r="M110" s="222" t="s">
        <v>19</v>
      </c>
      <c r="N110" s="223" t="s">
        <v>40</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213</v>
      </c>
      <c r="AT110" s="226" t="s">
        <v>209</v>
      </c>
      <c r="AU110" s="226" t="s">
        <v>69</v>
      </c>
      <c r="AY110" s="18" t="s">
        <v>206</v>
      </c>
      <c r="BE110" s="227">
        <f>IF(N110="základní",J110,0)</f>
        <v>0</v>
      </c>
      <c r="BF110" s="227">
        <f>IF(N110="snížená",J110,0)</f>
        <v>0</v>
      </c>
      <c r="BG110" s="227">
        <f>IF(N110="zákl. přenesená",J110,0)</f>
        <v>0</v>
      </c>
      <c r="BH110" s="227">
        <f>IF(N110="sníž. přenesená",J110,0)</f>
        <v>0</v>
      </c>
      <c r="BI110" s="227">
        <f>IF(N110="nulová",J110,0)</f>
        <v>0</v>
      </c>
      <c r="BJ110" s="18" t="s">
        <v>76</v>
      </c>
      <c r="BK110" s="227">
        <f>ROUND(I110*H110,2)</f>
        <v>0</v>
      </c>
      <c r="BL110" s="18" t="s">
        <v>213</v>
      </c>
      <c r="BM110" s="226" t="s">
        <v>547</v>
      </c>
    </row>
    <row r="111" s="2" customFormat="1" ht="24.15" customHeight="1">
      <c r="A111" s="39"/>
      <c r="B111" s="40"/>
      <c r="C111" s="214" t="s">
        <v>294</v>
      </c>
      <c r="D111" s="214" t="s">
        <v>209</v>
      </c>
      <c r="E111" s="215" t="s">
        <v>369</v>
      </c>
      <c r="F111" s="216" t="s">
        <v>370</v>
      </c>
      <c r="G111" s="217" t="s">
        <v>212</v>
      </c>
      <c r="H111" s="218">
        <v>7</v>
      </c>
      <c r="I111" s="219"/>
      <c r="J111" s="220">
        <f>ROUND(I111*H111,2)</f>
        <v>0</v>
      </c>
      <c r="K111" s="221"/>
      <c r="L111" s="45"/>
      <c r="M111" s="222" t="s">
        <v>19</v>
      </c>
      <c r="N111" s="223" t="s">
        <v>40</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213</v>
      </c>
      <c r="AT111" s="226" t="s">
        <v>209</v>
      </c>
      <c r="AU111" s="226" t="s">
        <v>69</v>
      </c>
      <c r="AY111" s="18" t="s">
        <v>206</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213</v>
      </c>
      <c r="BM111" s="226" t="s">
        <v>548</v>
      </c>
    </row>
    <row r="112" s="2" customFormat="1" ht="24.15" customHeight="1">
      <c r="A112" s="39"/>
      <c r="B112" s="40"/>
      <c r="C112" s="214" t="s">
        <v>7</v>
      </c>
      <c r="D112" s="214" t="s">
        <v>209</v>
      </c>
      <c r="E112" s="215" t="s">
        <v>295</v>
      </c>
      <c r="F112" s="216" t="s">
        <v>296</v>
      </c>
      <c r="G112" s="217" t="s">
        <v>297</v>
      </c>
      <c r="H112" s="218">
        <v>4</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549</v>
      </c>
    </row>
    <row r="113" s="13" customFormat="1">
      <c r="A113" s="13"/>
      <c r="B113" s="228"/>
      <c r="C113" s="229"/>
      <c r="D113" s="230" t="s">
        <v>219</v>
      </c>
      <c r="E113" s="231" t="s">
        <v>19</v>
      </c>
      <c r="F113" s="232" t="s">
        <v>550</v>
      </c>
      <c r="G113" s="229"/>
      <c r="H113" s="233">
        <v>4</v>
      </c>
      <c r="I113" s="234"/>
      <c r="J113" s="229"/>
      <c r="K113" s="229"/>
      <c r="L113" s="235"/>
      <c r="M113" s="236"/>
      <c r="N113" s="237"/>
      <c r="O113" s="237"/>
      <c r="P113" s="237"/>
      <c r="Q113" s="237"/>
      <c r="R113" s="237"/>
      <c r="S113" s="237"/>
      <c r="T113" s="238"/>
      <c r="U113" s="13"/>
      <c r="V113" s="13"/>
      <c r="W113" s="13"/>
      <c r="X113" s="13"/>
      <c r="Y113" s="13"/>
      <c r="Z113" s="13"/>
      <c r="AA113" s="13"/>
      <c r="AB113" s="13"/>
      <c r="AC113" s="13"/>
      <c r="AD113" s="13"/>
      <c r="AE113" s="13"/>
      <c r="AT113" s="239" t="s">
        <v>219</v>
      </c>
      <c r="AU113" s="239" t="s">
        <v>69</v>
      </c>
      <c r="AV113" s="13" t="s">
        <v>78</v>
      </c>
      <c r="AW113" s="13" t="s">
        <v>31</v>
      </c>
      <c r="AX113" s="13" t="s">
        <v>76</v>
      </c>
      <c r="AY113" s="239" t="s">
        <v>206</v>
      </c>
    </row>
    <row r="114" s="2" customFormat="1" ht="44.25" customHeight="1">
      <c r="A114" s="39"/>
      <c r="B114" s="40"/>
      <c r="C114" s="214" t="s">
        <v>306</v>
      </c>
      <c r="D114" s="214" t="s">
        <v>209</v>
      </c>
      <c r="E114" s="215" t="s">
        <v>300</v>
      </c>
      <c r="F114" s="216" t="s">
        <v>301</v>
      </c>
      <c r="G114" s="217" t="s">
        <v>302</v>
      </c>
      <c r="H114" s="218">
        <v>36.204000000000001</v>
      </c>
      <c r="I114" s="219"/>
      <c r="J114" s="220">
        <f>ROUND(I114*H114,2)</f>
        <v>0</v>
      </c>
      <c r="K114" s="221"/>
      <c r="L114" s="45"/>
      <c r="M114" s="222" t="s">
        <v>19</v>
      </c>
      <c r="N114" s="223" t="s">
        <v>40</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213</v>
      </c>
      <c r="AT114" s="226" t="s">
        <v>209</v>
      </c>
      <c r="AU114" s="226" t="s">
        <v>69</v>
      </c>
      <c r="AY114" s="18" t="s">
        <v>206</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213</v>
      </c>
      <c r="BM114" s="226" t="s">
        <v>551</v>
      </c>
    </row>
    <row r="115" s="14" customFormat="1">
      <c r="A115" s="14"/>
      <c r="B115" s="251"/>
      <c r="C115" s="252"/>
      <c r="D115" s="230" t="s">
        <v>219</v>
      </c>
      <c r="E115" s="253" t="s">
        <v>19</v>
      </c>
      <c r="F115" s="254" t="s">
        <v>304</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69</v>
      </c>
      <c r="AV115" s="14" t="s">
        <v>76</v>
      </c>
      <c r="AW115" s="14" t="s">
        <v>31</v>
      </c>
      <c r="AX115" s="14" t="s">
        <v>69</v>
      </c>
      <c r="AY115" s="260" t="s">
        <v>206</v>
      </c>
    </row>
    <row r="116" s="13" customFormat="1">
      <c r="A116" s="13"/>
      <c r="B116" s="228"/>
      <c r="C116" s="229"/>
      <c r="D116" s="230" t="s">
        <v>219</v>
      </c>
      <c r="E116" s="231" t="s">
        <v>19</v>
      </c>
      <c r="F116" s="232" t="s">
        <v>552</v>
      </c>
      <c r="G116" s="229"/>
      <c r="H116" s="233">
        <v>36.204000000000001</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76</v>
      </c>
      <c r="AY116" s="239" t="s">
        <v>206</v>
      </c>
    </row>
    <row r="117" s="2" customFormat="1" ht="90" customHeight="1">
      <c r="A117" s="39"/>
      <c r="B117" s="40"/>
      <c r="C117" s="214" t="s">
        <v>313</v>
      </c>
      <c r="D117" s="214" t="s">
        <v>209</v>
      </c>
      <c r="E117" s="215" t="s">
        <v>307</v>
      </c>
      <c r="F117" s="216" t="s">
        <v>308</v>
      </c>
      <c r="G117" s="217" t="s">
        <v>302</v>
      </c>
      <c r="H117" s="218">
        <v>72.408000000000001</v>
      </c>
      <c r="I117" s="219"/>
      <c r="J117" s="220">
        <f>ROUND(I117*H117,2)</f>
        <v>0</v>
      </c>
      <c r="K117" s="221"/>
      <c r="L117" s="45"/>
      <c r="M117" s="222" t="s">
        <v>19</v>
      </c>
      <c r="N117" s="223" t="s">
        <v>40</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213</v>
      </c>
      <c r="AT117" s="226" t="s">
        <v>209</v>
      </c>
      <c r="AU117" s="226" t="s">
        <v>69</v>
      </c>
      <c r="AY117" s="18" t="s">
        <v>206</v>
      </c>
      <c r="BE117" s="227">
        <f>IF(N117="základní",J117,0)</f>
        <v>0</v>
      </c>
      <c r="BF117" s="227">
        <f>IF(N117="snížená",J117,0)</f>
        <v>0</v>
      </c>
      <c r="BG117" s="227">
        <f>IF(N117="zákl. přenesená",J117,0)</f>
        <v>0</v>
      </c>
      <c r="BH117" s="227">
        <f>IF(N117="sníž. přenesená",J117,0)</f>
        <v>0</v>
      </c>
      <c r="BI117" s="227">
        <f>IF(N117="nulová",J117,0)</f>
        <v>0</v>
      </c>
      <c r="BJ117" s="18" t="s">
        <v>76</v>
      </c>
      <c r="BK117" s="227">
        <f>ROUND(I117*H117,2)</f>
        <v>0</v>
      </c>
      <c r="BL117" s="18" t="s">
        <v>213</v>
      </c>
      <c r="BM117" s="226" t="s">
        <v>553</v>
      </c>
    </row>
    <row r="118" s="14" customFormat="1">
      <c r="A118" s="14"/>
      <c r="B118" s="251"/>
      <c r="C118" s="252"/>
      <c r="D118" s="230" t="s">
        <v>219</v>
      </c>
      <c r="E118" s="253" t="s">
        <v>19</v>
      </c>
      <c r="F118" s="254" t="s">
        <v>304</v>
      </c>
      <c r="G118" s="252"/>
      <c r="H118" s="253" t="s">
        <v>19</v>
      </c>
      <c r="I118" s="255"/>
      <c r="J118" s="252"/>
      <c r="K118" s="252"/>
      <c r="L118" s="256"/>
      <c r="M118" s="257"/>
      <c r="N118" s="258"/>
      <c r="O118" s="258"/>
      <c r="P118" s="258"/>
      <c r="Q118" s="258"/>
      <c r="R118" s="258"/>
      <c r="S118" s="258"/>
      <c r="T118" s="259"/>
      <c r="U118" s="14"/>
      <c r="V118" s="14"/>
      <c r="W118" s="14"/>
      <c r="X118" s="14"/>
      <c r="Y118" s="14"/>
      <c r="Z118" s="14"/>
      <c r="AA118" s="14"/>
      <c r="AB118" s="14"/>
      <c r="AC118" s="14"/>
      <c r="AD118" s="14"/>
      <c r="AE118" s="14"/>
      <c r="AT118" s="260" t="s">
        <v>219</v>
      </c>
      <c r="AU118" s="260" t="s">
        <v>69</v>
      </c>
      <c r="AV118" s="14" t="s">
        <v>76</v>
      </c>
      <c r="AW118" s="14" t="s">
        <v>31</v>
      </c>
      <c r="AX118" s="14" t="s">
        <v>69</v>
      </c>
      <c r="AY118" s="260" t="s">
        <v>206</v>
      </c>
    </row>
    <row r="119" s="13" customFormat="1">
      <c r="A119" s="13"/>
      <c r="B119" s="228"/>
      <c r="C119" s="229"/>
      <c r="D119" s="230" t="s">
        <v>219</v>
      </c>
      <c r="E119" s="231" t="s">
        <v>19</v>
      </c>
      <c r="F119" s="232" t="s">
        <v>552</v>
      </c>
      <c r="G119" s="229"/>
      <c r="H119" s="233">
        <v>36.204000000000001</v>
      </c>
      <c r="I119" s="234"/>
      <c r="J119" s="229"/>
      <c r="K119" s="229"/>
      <c r="L119" s="235"/>
      <c r="M119" s="236"/>
      <c r="N119" s="237"/>
      <c r="O119" s="237"/>
      <c r="P119" s="237"/>
      <c r="Q119" s="237"/>
      <c r="R119" s="237"/>
      <c r="S119" s="237"/>
      <c r="T119" s="238"/>
      <c r="U119" s="13"/>
      <c r="V119" s="13"/>
      <c r="W119" s="13"/>
      <c r="X119" s="13"/>
      <c r="Y119" s="13"/>
      <c r="Z119" s="13"/>
      <c r="AA119" s="13"/>
      <c r="AB119" s="13"/>
      <c r="AC119" s="13"/>
      <c r="AD119" s="13"/>
      <c r="AE119" s="13"/>
      <c r="AT119" s="239" t="s">
        <v>219</v>
      </c>
      <c r="AU119" s="239" t="s">
        <v>69</v>
      </c>
      <c r="AV119" s="13" t="s">
        <v>78</v>
      </c>
      <c r="AW119" s="13" t="s">
        <v>31</v>
      </c>
      <c r="AX119" s="13" t="s">
        <v>69</v>
      </c>
      <c r="AY119" s="239" t="s">
        <v>206</v>
      </c>
    </row>
    <row r="120" s="14" customFormat="1">
      <c r="A120" s="14"/>
      <c r="B120" s="251"/>
      <c r="C120" s="252"/>
      <c r="D120" s="230" t="s">
        <v>219</v>
      </c>
      <c r="E120" s="253" t="s">
        <v>19</v>
      </c>
      <c r="F120" s="254" t="s">
        <v>310</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552</v>
      </c>
      <c r="G121" s="229"/>
      <c r="H121" s="233">
        <v>36.204000000000001</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69</v>
      </c>
      <c r="AY121" s="239" t="s">
        <v>206</v>
      </c>
    </row>
    <row r="122" s="15" customFormat="1">
      <c r="A122" s="15"/>
      <c r="B122" s="261"/>
      <c r="C122" s="262"/>
      <c r="D122" s="230" t="s">
        <v>219</v>
      </c>
      <c r="E122" s="263" t="s">
        <v>19</v>
      </c>
      <c r="F122" s="264" t="s">
        <v>312</v>
      </c>
      <c r="G122" s="262"/>
      <c r="H122" s="265">
        <v>72.408000000000001</v>
      </c>
      <c r="I122" s="266"/>
      <c r="J122" s="262"/>
      <c r="K122" s="262"/>
      <c r="L122" s="267"/>
      <c r="M122" s="268"/>
      <c r="N122" s="269"/>
      <c r="O122" s="269"/>
      <c r="P122" s="269"/>
      <c r="Q122" s="269"/>
      <c r="R122" s="269"/>
      <c r="S122" s="269"/>
      <c r="T122" s="270"/>
      <c r="U122" s="15"/>
      <c r="V122" s="15"/>
      <c r="W122" s="15"/>
      <c r="X122" s="15"/>
      <c r="Y122" s="15"/>
      <c r="Z122" s="15"/>
      <c r="AA122" s="15"/>
      <c r="AB122" s="15"/>
      <c r="AC122" s="15"/>
      <c r="AD122" s="15"/>
      <c r="AE122" s="15"/>
      <c r="AT122" s="271" t="s">
        <v>219</v>
      </c>
      <c r="AU122" s="271" t="s">
        <v>69</v>
      </c>
      <c r="AV122" s="15" t="s">
        <v>213</v>
      </c>
      <c r="AW122" s="15" t="s">
        <v>31</v>
      </c>
      <c r="AX122" s="15" t="s">
        <v>76</v>
      </c>
      <c r="AY122" s="271" t="s">
        <v>206</v>
      </c>
    </row>
    <row r="123" s="2" customFormat="1" ht="142.2" customHeight="1">
      <c r="A123" s="39"/>
      <c r="B123" s="40"/>
      <c r="C123" s="214" t="s">
        <v>318</v>
      </c>
      <c r="D123" s="214" t="s">
        <v>209</v>
      </c>
      <c r="E123" s="215" t="s">
        <v>314</v>
      </c>
      <c r="F123" s="216" t="s">
        <v>315</v>
      </c>
      <c r="G123" s="217" t="s">
        <v>302</v>
      </c>
      <c r="H123" s="218">
        <v>36.204000000000001</v>
      </c>
      <c r="I123" s="219"/>
      <c r="J123" s="220">
        <f>ROUND(I123*H123,2)</f>
        <v>0</v>
      </c>
      <c r="K123" s="221"/>
      <c r="L123" s="45"/>
      <c r="M123" s="222" t="s">
        <v>19</v>
      </c>
      <c r="N123" s="223" t="s">
        <v>40</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213</v>
      </c>
      <c r="AT123" s="226" t="s">
        <v>209</v>
      </c>
      <c r="AU123" s="226" t="s">
        <v>69</v>
      </c>
      <c r="AY123" s="18" t="s">
        <v>206</v>
      </c>
      <c r="BE123" s="227">
        <f>IF(N123="základní",J123,0)</f>
        <v>0</v>
      </c>
      <c r="BF123" s="227">
        <f>IF(N123="snížená",J123,0)</f>
        <v>0</v>
      </c>
      <c r="BG123" s="227">
        <f>IF(N123="zákl. přenesená",J123,0)</f>
        <v>0</v>
      </c>
      <c r="BH123" s="227">
        <f>IF(N123="sníž. přenesená",J123,0)</f>
        <v>0</v>
      </c>
      <c r="BI123" s="227">
        <f>IF(N123="nulová",J123,0)</f>
        <v>0</v>
      </c>
      <c r="BJ123" s="18" t="s">
        <v>76</v>
      </c>
      <c r="BK123" s="227">
        <f>ROUND(I123*H123,2)</f>
        <v>0</v>
      </c>
      <c r="BL123" s="18" t="s">
        <v>213</v>
      </c>
      <c r="BM123" s="226" t="s">
        <v>554</v>
      </c>
    </row>
    <row r="124" s="14" customFormat="1">
      <c r="A124" s="14"/>
      <c r="B124" s="251"/>
      <c r="C124" s="252"/>
      <c r="D124" s="230" t="s">
        <v>219</v>
      </c>
      <c r="E124" s="253" t="s">
        <v>19</v>
      </c>
      <c r="F124" s="254" t="s">
        <v>317</v>
      </c>
      <c r="G124" s="252"/>
      <c r="H124" s="253" t="s">
        <v>19</v>
      </c>
      <c r="I124" s="255"/>
      <c r="J124" s="252"/>
      <c r="K124" s="252"/>
      <c r="L124" s="256"/>
      <c r="M124" s="257"/>
      <c r="N124" s="258"/>
      <c r="O124" s="258"/>
      <c r="P124" s="258"/>
      <c r="Q124" s="258"/>
      <c r="R124" s="258"/>
      <c r="S124" s="258"/>
      <c r="T124" s="259"/>
      <c r="U124" s="14"/>
      <c r="V124" s="14"/>
      <c r="W124" s="14"/>
      <c r="X124" s="14"/>
      <c r="Y124" s="14"/>
      <c r="Z124" s="14"/>
      <c r="AA124" s="14"/>
      <c r="AB124" s="14"/>
      <c r="AC124" s="14"/>
      <c r="AD124" s="14"/>
      <c r="AE124" s="14"/>
      <c r="AT124" s="260" t="s">
        <v>219</v>
      </c>
      <c r="AU124" s="260" t="s">
        <v>69</v>
      </c>
      <c r="AV124" s="14" t="s">
        <v>76</v>
      </c>
      <c r="AW124" s="14" t="s">
        <v>31</v>
      </c>
      <c r="AX124" s="14" t="s">
        <v>69</v>
      </c>
      <c r="AY124" s="260" t="s">
        <v>206</v>
      </c>
    </row>
    <row r="125" s="13" customFormat="1">
      <c r="A125" s="13"/>
      <c r="B125" s="228"/>
      <c r="C125" s="229"/>
      <c r="D125" s="230" t="s">
        <v>219</v>
      </c>
      <c r="E125" s="231" t="s">
        <v>19</v>
      </c>
      <c r="F125" s="232" t="s">
        <v>552</v>
      </c>
      <c r="G125" s="229"/>
      <c r="H125" s="233">
        <v>36.204000000000001</v>
      </c>
      <c r="I125" s="234"/>
      <c r="J125" s="229"/>
      <c r="K125" s="229"/>
      <c r="L125" s="235"/>
      <c r="M125" s="236"/>
      <c r="N125" s="237"/>
      <c r="O125" s="237"/>
      <c r="P125" s="237"/>
      <c r="Q125" s="237"/>
      <c r="R125" s="237"/>
      <c r="S125" s="237"/>
      <c r="T125" s="238"/>
      <c r="U125" s="13"/>
      <c r="V125" s="13"/>
      <c r="W125" s="13"/>
      <c r="X125" s="13"/>
      <c r="Y125" s="13"/>
      <c r="Z125" s="13"/>
      <c r="AA125" s="13"/>
      <c r="AB125" s="13"/>
      <c r="AC125" s="13"/>
      <c r="AD125" s="13"/>
      <c r="AE125" s="13"/>
      <c r="AT125" s="239" t="s">
        <v>219</v>
      </c>
      <c r="AU125" s="239" t="s">
        <v>69</v>
      </c>
      <c r="AV125" s="13" t="s">
        <v>78</v>
      </c>
      <c r="AW125" s="13" t="s">
        <v>31</v>
      </c>
      <c r="AX125" s="13" t="s">
        <v>76</v>
      </c>
      <c r="AY125" s="239" t="s">
        <v>206</v>
      </c>
    </row>
    <row r="126" s="2" customFormat="1" ht="142.2" customHeight="1">
      <c r="A126" s="39"/>
      <c r="B126" s="40"/>
      <c r="C126" s="214" t="s">
        <v>322</v>
      </c>
      <c r="D126" s="214" t="s">
        <v>209</v>
      </c>
      <c r="E126" s="215" t="s">
        <v>319</v>
      </c>
      <c r="F126" s="216" t="s">
        <v>320</v>
      </c>
      <c r="G126" s="217" t="s">
        <v>302</v>
      </c>
      <c r="H126" s="218">
        <v>36.204000000000001</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555</v>
      </c>
    </row>
    <row r="127" s="14" customFormat="1">
      <c r="A127" s="14"/>
      <c r="B127" s="251"/>
      <c r="C127" s="252"/>
      <c r="D127" s="230" t="s">
        <v>219</v>
      </c>
      <c r="E127" s="253" t="s">
        <v>19</v>
      </c>
      <c r="F127" s="254" t="s">
        <v>556</v>
      </c>
      <c r="G127" s="252"/>
      <c r="H127" s="253" t="s">
        <v>19</v>
      </c>
      <c r="I127" s="255"/>
      <c r="J127" s="252"/>
      <c r="K127" s="252"/>
      <c r="L127" s="256"/>
      <c r="M127" s="257"/>
      <c r="N127" s="258"/>
      <c r="O127" s="258"/>
      <c r="P127" s="258"/>
      <c r="Q127" s="258"/>
      <c r="R127" s="258"/>
      <c r="S127" s="258"/>
      <c r="T127" s="259"/>
      <c r="U127" s="14"/>
      <c r="V127" s="14"/>
      <c r="W127" s="14"/>
      <c r="X127" s="14"/>
      <c r="Y127" s="14"/>
      <c r="Z127" s="14"/>
      <c r="AA127" s="14"/>
      <c r="AB127" s="14"/>
      <c r="AC127" s="14"/>
      <c r="AD127" s="14"/>
      <c r="AE127" s="14"/>
      <c r="AT127" s="260" t="s">
        <v>219</v>
      </c>
      <c r="AU127" s="260" t="s">
        <v>69</v>
      </c>
      <c r="AV127" s="14" t="s">
        <v>76</v>
      </c>
      <c r="AW127" s="14" t="s">
        <v>31</v>
      </c>
      <c r="AX127" s="14" t="s">
        <v>69</v>
      </c>
      <c r="AY127" s="260" t="s">
        <v>206</v>
      </c>
    </row>
    <row r="128" s="13" customFormat="1">
      <c r="A128" s="13"/>
      <c r="B128" s="228"/>
      <c r="C128" s="229"/>
      <c r="D128" s="230" t="s">
        <v>219</v>
      </c>
      <c r="E128" s="231" t="s">
        <v>19</v>
      </c>
      <c r="F128" s="232" t="s">
        <v>552</v>
      </c>
      <c r="G128" s="229"/>
      <c r="H128" s="233">
        <v>36.204000000000001</v>
      </c>
      <c r="I128" s="234"/>
      <c r="J128" s="229"/>
      <c r="K128" s="229"/>
      <c r="L128" s="235"/>
      <c r="M128" s="236"/>
      <c r="N128" s="237"/>
      <c r="O128" s="237"/>
      <c r="P128" s="237"/>
      <c r="Q128" s="237"/>
      <c r="R128" s="237"/>
      <c r="S128" s="237"/>
      <c r="T128" s="238"/>
      <c r="U128" s="13"/>
      <c r="V128" s="13"/>
      <c r="W128" s="13"/>
      <c r="X128" s="13"/>
      <c r="Y128" s="13"/>
      <c r="Z128" s="13"/>
      <c r="AA128" s="13"/>
      <c r="AB128" s="13"/>
      <c r="AC128" s="13"/>
      <c r="AD128" s="13"/>
      <c r="AE128" s="13"/>
      <c r="AT128" s="239" t="s">
        <v>219</v>
      </c>
      <c r="AU128" s="239" t="s">
        <v>69</v>
      </c>
      <c r="AV128" s="13" t="s">
        <v>78</v>
      </c>
      <c r="AW128" s="13" t="s">
        <v>31</v>
      </c>
      <c r="AX128" s="13" t="s">
        <v>76</v>
      </c>
      <c r="AY128" s="239" t="s">
        <v>206</v>
      </c>
    </row>
    <row r="129" s="2" customFormat="1" ht="128.55" customHeight="1">
      <c r="A129" s="39"/>
      <c r="B129" s="40"/>
      <c r="C129" s="214" t="s">
        <v>328</v>
      </c>
      <c r="D129" s="214" t="s">
        <v>209</v>
      </c>
      <c r="E129" s="215" t="s">
        <v>323</v>
      </c>
      <c r="F129" s="216" t="s">
        <v>324</v>
      </c>
      <c r="G129" s="217" t="s">
        <v>302</v>
      </c>
      <c r="H129" s="218">
        <v>0.11500000000000001</v>
      </c>
      <c r="I129" s="219"/>
      <c r="J129" s="220">
        <f>ROUND(I129*H129,2)</f>
        <v>0</v>
      </c>
      <c r="K129" s="221"/>
      <c r="L129" s="45"/>
      <c r="M129" s="222" t="s">
        <v>19</v>
      </c>
      <c r="N129" s="223" t="s">
        <v>40</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213</v>
      </c>
      <c r="AT129" s="226" t="s">
        <v>209</v>
      </c>
      <c r="AU129" s="226" t="s">
        <v>69</v>
      </c>
      <c r="AY129" s="18" t="s">
        <v>206</v>
      </c>
      <c r="BE129" s="227">
        <f>IF(N129="základní",J129,0)</f>
        <v>0</v>
      </c>
      <c r="BF129" s="227">
        <f>IF(N129="snížená",J129,0)</f>
        <v>0</v>
      </c>
      <c r="BG129" s="227">
        <f>IF(N129="zákl. přenesená",J129,0)</f>
        <v>0</v>
      </c>
      <c r="BH129" s="227">
        <f>IF(N129="sníž. přenesená",J129,0)</f>
        <v>0</v>
      </c>
      <c r="BI129" s="227">
        <f>IF(N129="nulová",J129,0)</f>
        <v>0</v>
      </c>
      <c r="BJ129" s="18" t="s">
        <v>76</v>
      </c>
      <c r="BK129" s="227">
        <f>ROUND(I129*H129,2)</f>
        <v>0</v>
      </c>
      <c r="BL129" s="18" t="s">
        <v>213</v>
      </c>
      <c r="BM129" s="226" t="s">
        <v>557</v>
      </c>
    </row>
    <row r="130" s="14" customFormat="1">
      <c r="A130" s="14"/>
      <c r="B130" s="251"/>
      <c r="C130" s="252"/>
      <c r="D130" s="230" t="s">
        <v>219</v>
      </c>
      <c r="E130" s="253" t="s">
        <v>19</v>
      </c>
      <c r="F130" s="254" t="s">
        <v>558</v>
      </c>
      <c r="G130" s="252"/>
      <c r="H130" s="253" t="s">
        <v>19</v>
      </c>
      <c r="I130" s="255"/>
      <c r="J130" s="252"/>
      <c r="K130" s="252"/>
      <c r="L130" s="256"/>
      <c r="M130" s="257"/>
      <c r="N130" s="258"/>
      <c r="O130" s="258"/>
      <c r="P130" s="258"/>
      <c r="Q130" s="258"/>
      <c r="R130" s="258"/>
      <c r="S130" s="258"/>
      <c r="T130" s="259"/>
      <c r="U130" s="14"/>
      <c r="V130" s="14"/>
      <c r="W130" s="14"/>
      <c r="X130" s="14"/>
      <c r="Y130" s="14"/>
      <c r="Z130" s="14"/>
      <c r="AA130" s="14"/>
      <c r="AB130" s="14"/>
      <c r="AC130" s="14"/>
      <c r="AD130" s="14"/>
      <c r="AE130" s="14"/>
      <c r="AT130" s="260" t="s">
        <v>219</v>
      </c>
      <c r="AU130" s="260" t="s">
        <v>69</v>
      </c>
      <c r="AV130" s="14" t="s">
        <v>76</v>
      </c>
      <c r="AW130" s="14" t="s">
        <v>31</v>
      </c>
      <c r="AX130" s="14" t="s">
        <v>69</v>
      </c>
      <c r="AY130" s="260" t="s">
        <v>206</v>
      </c>
    </row>
    <row r="131" s="13" customFormat="1">
      <c r="A131" s="13"/>
      <c r="B131" s="228"/>
      <c r="C131" s="229"/>
      <c r="D131" s="230" t="s">
        <v>219</v>
      </c>
      <c r="E131" s="231" t="s">
        <v>19</v>
      </c>
      <c r="F131" s="232" t="s">
        <v>559</v>
      </c>
      <c r="G131" s="229"/>
      <c r="H131" s="233">
        <v>0.11500000000000001</v>
      </c>
      <c r="I131" s="234"/>
      <c r="J131" s="229"/>
      <c r="K131" s="229"/>
      <c r="L131" s="235"/>
      <c r="M131" s="236"/>
      <c r="N131" s="237"/>
      <c r="O131" s="237"/>
      <c r="P131" s="237"/>
      <c r="Q131" s="237"/>
      <c r="R131" s="237"/>
      <c r="S131" s="237"/>
      <c r="T131" s="238"/>
      <c r="U131" s="13"/>
      <c r="V131" s="13"/>
      <c r="W131" s="13"/>
      <c r="X131" s="13"/>
      <c r="Y131" s="13"/>
      <c r="Z131" s="13"/>
      <c r="AA131" s="13"/>
      <c r="AB131" s="13"/>
      <c r="AC131" s="13"/>
      <c r="AD131" s="13"/>
      <c r="AE131" s="13"/>
      <c r="AT131" s="239" t="s">
        <v>219</v>
      </c>
      <c r="AU131" s="239" t="s">
        <v>69</v>
      </c>
      <c r="AV131" s="13" t="s">
        <v>78</v>
      </c>
      <c r="AW131" s="13" t="s">
        <v>31</v>
      </c>
      <c r="AX131" s="13" t="s">
        <v>76</v>
      </c>
      <c r="AY131" s="239" t="s">
        <v>206</v>
      </c>
    </row>
    <row r="132" s="2" customFormat="1" ht="128.55" customHeight="1">
      <c r="A132" s="39"/>
      <c r="B132" s="40"/>
      <c r="C132" s="214" t="s">
        <v>334</v>
      </c>
      <c r="D132" s="214" t="s">
        <v>209</v>
      </c>
      <c r="E132" s="215" t="s">
        <v>329</v>
      </c>
      <c r="F132" s="216" t="s">
        <v>330</v>
      </c>
      <c r="G132" s="217" t="s">
        <v>302</v>
      </c>
      <c r="H132" s="218">
        <v>0.17999999999999999</v>
      </c>
      <c r="I132" s="219"/>
      <c r="J132" s="220">
        <f>ROUND(I132*H132,2)</f>
        <v>0</v>
      </c>
      <c r="K132" s="221"/>
      <c r="L132" s="45"/>
      <c r="M132" s="222" t="s">
        <v>19</v>
      </c>
      <c r="N132" s="223" t="s">
        <v>40</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213</v>
      </c>
      <c r="AT132" s="226" t="s">
        <v>209</v>
      </c>
      <c r="AU132" s="226" t="s">
        <v>69</v>
      </c>
      <c r="AY132" s="18" t="s">
        <v>206</v>
      </c>
      <c r="BE132" s="227">
        <f>IF(N132="základní",J132,0)</f>
        <v>0</v>
      </c>
      <c r="BF132" s="227">
        <f>IF(N132="snížená",J132,0)</f>
        <v>0</v>
      </c>
      <c r="BG132" s="227">
        <f>IF(N132="zákl. přenesená",J132,0)</f>
        <v>0</v>
      </c>
      <c r="BH132" s="227">
        <f>IF(N132="sníž. přenesená",J132,0)</f>
        <v>0</v>
      </c>
      <c r="BI132" s="227">
        <f>IF(N132="nulová",J132,0)</f>
        <v>0</v>
      </c>
      <c r="BJ132" s="18" t="s">
        <v>76</v>
      </c>
      <c r="BK132" s="227">
        <f>ROUND(I132*H132,2)</f>
        <v>0</v>
      </c>
      <c r="BL132" s="18" t="s">
        <v>213</v>
      </c>
      <c r="BM132" s="226" t="s">
        <v>560</v>
      </c>
    </row>
    <row r="133" s="14" customFormat="1">
      <c r="A133" s="14"/>
      <c r="B133" s="251"/>
      <c r="C133" s="252"/>
      <c r="D133" s="230" t="s">
        <v>219</v>
      </c>
      <c r="E133" s="253" t="s">
        <v>19</v>
      </c>
      <c r="F133" s="254" t="s">
        <v>332</v>
      </c>
      <c r="G133" s="252"/>
      <c r="H133" s="253" t="s">
        <v>19</v>
      </c>
      <c r="I133" s="255"/>
      <c r="J133" s="252"/>
      <c r="K133" s="252"/>
      <c r="L133" s="256"/>
      <c r="M133" s="257"/>
      <c r="N133" s="258"/>
      <c r="O133" s="258"/>
      <c r="P133" s="258"/>
      <c r="Q133" s="258"/>
      <c r="R133" s="258"/>
      <c r="S133" s="258"/>
      <c r="T133" s="259"/>
      <c r="U133" s="14"/>
      <c r="V133" s="14"/>
      <c r="W133" s="14"/>
      <c r="X133" s="14"/>
      <c r="Y133" s="14"/>
      <c r="Z133" s="14"/>
      <c r="AA133" s="14"/>
      <c r="AB133" s="14"/>
      <c r="AC133" s="14"/>
      <c r="AD133" s="14"/>
      <c r="AE133" s="14"/>
      <c r="AT133" s="260" t="s">
        <v>219</v>
      </c>
      <c r="AU133" s="260" t="s">
        <v>69</v>
      </c>
      <c r="AV133" s="14" t="s">
        <v>76</v>
      </c>
      <c r="AW133" s="14" t="s">
        <v>31</v>
      </c>
      <c r="AX133" s="14" t="s">
        <v>69</v>
      </c>
      <c r="AY133" s="260" t="s">
        <v>206</v>
      </c>
    </row>
    <row r="134" s="13" customFormat="1">
      <c r="A134" s="13"/>
      <c r="B134" s="228"/>
      <c r="C134" s="229"/>
      <c r="D134" s="230" t="s">
        <v>219</v>
      </c>
      <c r="E134" s="231" t="s">
        <v>19</v>
      </c>
      <c r="F134" s="232" t="s">
        <v>561</v>
      </c>
      <c r="G134" s="229"/>
      <c r="H134" s="233">
        <v>0.17999999999999999</v>
      </c>
      <c r="I134" s="234"/>
      <c r="J134" s="229"/>
      <c r="K134" s="229"/>
      <c r="L134" s="235"/>
      <c r="M134" s="236"/>
      <c r="N134" s="237"/>
      <c r="O134" s="237"/>
      <c r="P134" s="237"/>
      <c r="Q134" s="237"/>
      <c r="R134" s="237"/>
      <c r="S134" s="237"/>
      <c r="T134" s="238"/>
      <c r="U134" s="13"/>
      <c r="V134" s="13"/>
      <c r="W134" s="13"/>
      <c r="X134" s="13"/>
      <c r="Y134" s="13"/>
      <c r="Z134" s="13"/>
      <c r="AA134" s="13"/>
      <c r="AB134" s="13"/>
      <c r="AC134" s="13"/>
      <c r="AD134" s="13"/>
      <c r="AE134" s="13"/>
      <c r="AT134" s="239" t="s">
        <v>219</v>
      </c>
      <c r="AU134" s="239" t="s">
        <v>69</v>
      </c>
      <c r="AV134" s="13" t="s">
        <v>78</v>
      </c>
      <c r="AW134" s="13" t="s">
        <v>31</v>
      </c>
      <c r="AX134" s="13" t="s">
        <v>76</v>
      </c>
      <c r="AY134" s="239" t="s">
        <v>206</v>
      </c>
    </row>
    <row r="135" s="2" customFormat="1" ht="90" customHeight="1">
      <c r="A135" s="39"/>
      <c r="B135" s="40"/>
      <c r="C135" s="214" t="s">
        <v>338</v>
      </c>
      <c r="D135" s="214" t="s">
        <v>209</v>
      </c>
      <c r="E135" s="215" t="s">
        <v>335</v>
      </c>
      <c r="F135" s="216" t="s">
        <v>336</v>
      </c>
      <c r="G135" s="217" t="s">
        <v>302</v>
      </c>
      <c r="H135" s="218">
        <v>0.17999999999999999</v>
      </c>
      <c r="I135" s="219"/>
      <c r="J135" s="220">
        <f>ROUND(I135*H135,2)</f>
        <v>0</v>
      </c>
      <c r="K135" s="221"/>
      <c r="L135" s="45"/>
      <c r="M135" s="222" t="s">
        <v>19</v>
      </c>
      <c r="N135" s="223" t="s">
        <v>40</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213</v>
      </c>
      <c r="AT135" s="226" t="s">
        <v>209</v>
      </c>
      <c r="AU135" s="226" t="s">
        <v>69</v>
      </c>
      <c r="AY135" s="18" t="s">
        <v>206</v>
      </c>
      <c r="BE135" s="227">
        <f>IF(N135="základní",J135,0)</f>
        <v>0</v>
      </c>
      <c r="BF135" s="227">
        <f>IF(N135="snížená",J135,0)</f>
        <v>0</v>
      </c>
      <c r="BG135" s="227">
        <f>IF(N135="zákl. přenesená",J135,0)</f>
        <v>0</v>
      </c>
      <c r="BH135" s="227">
        <f>IF(N135="sníž. přenesená",J135,0)</f>
        <v>0</v>
      </c>
      <c r="BI135" s="227">
        <f>IF(N135="nulová",J135,0)</f>
        <v>0</v>
      </c>
      <c r="BJ135" s="18" t="s">
        <v>76</v>
      </c>
      <c r="BK135" s="227">
        <f>ROUND(I135*H135,2)</f>
        <v>0</v>
      </c>
      <c r="BL135" s="18" t="s">
        <v>213</v>
      </c>
      <c r="BM135" s="226" t="s">
        <v>562</v>
      </c>
    </row>
    <row r="136" s="2" customFormat="1" ht="156.75" customHeight="1">
      <c r="A136" s="39"/>
      <c r="B136" s="40"/>
      <c r="C136" s="214" t="s">
        <v>344</v>
      </c>
      <c r="D136" s="214" t="s">
        <v>209</v>
      </c>
      <c r="E136" s="215" t="s">
        <v>339</v>
      </c>
      <c r="F136" s="216" t="s">
        <v>340</v>
      </c>
      <c r="G136" s="217" t="s">
        <v>302</v>
      </c>
      <c r="H136" s="218">
        <v>0.29499999999999998</v>
      </c>
      <c r="I136" s="219"/>
      <c r="J136" s="220">
        <f>ROUND(I136*H136,2)</f>
        <v>0</v>
      </c>
      <c r="K136" s="221"/>
      <c r="L136" s="45"/>
      <c r="M136" s="222" t="s">
        <v>19</v>
      </c>
      <c r="N136" s="223" t="s">
        <v>40</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213</v>
      </c>
      <c r="AT136" s="226" t="s">
        <v>209</v>
      </c>
      <c r="AU136" s="226" t="s">
        <v>69</v>
      </c>
      <c r="AY136" s="18" t="s">
        <v>206</v>
      </c>
      <c r="BE136" s="227">
        <f>IF(N136="základní",J136,0)</f>
        <v>0</v>
      </c>
      <c r="BF136" s="227">
        <f>IF(N136="snížená",J136,0)</f>
        <v>0</v>
      </c>
      <c r="BG136" s="227">
        <f>IF(N136="zákl. přenesená",J136,0)</f>
        <v>0</v>
      </c>
      <c r="BH136" s="227">
        <f>IF(N136="sníž. přenesená",J136,0)</f>
        <v>0</v>
      </c>
      <c r="BI136" s="227">
        <f>IF(N136="nulová",J136,0)</f>
        <v>0</v>
      </c>
      <c r="BJ136" s="18" t="s">
        <v>76</v>
      </c>
      <c r="BK136" s="227">
        <f>ROUND(I136*H136,2)</f>
        <v>0</v>
      </c>
      <c r="BL136" s="18" t="s">
        <v>213</v>
      </c>
      <c r="BM136" s="226" t="s">
        <v>563</v>
      </c>
    </row>
    <row r="137" s="14" customFormat="1">
      <c r="A137" s="14"/>
      <c r="B137" s="251"/>
      <c r="C137" s="252"/>
      <c r="D137" s="230" t="s">
        <v>219</v>
      </c>
      <c r="E137" s="253" t="s">
        <v>19</v>
      </c>
      <c r="F137" s="254" t="s">
        <v>564</v>
      </c>
      <c r="G137" s="252"/>
      <c r="H137" s="253" t="s">
        <v>19</v>
      </c>
      <c r="I137" s="255"/>
      <c r="J137" s="252"/>
      <c r="K137" s="252"/>
      <c r="L137" s="256"/>
      <c r="M137" s="257"/>
      <c r="N137" s="258"/>
      <c r="O137" s="258"/>
      <c r="P137" s="258"/>
      <c r="Q137" s="258"/>
      <c r="R137" s="258"/>
      <c r="S137" s="258"/>
      <c r="T137" s="259"/>
      <c r="U137" s="14"/>
      <c r="V137" s="14"/>
      <c r="W137" s="14"/>
      <c r="X137" s="14"/>
      <c r="Y137" s="14"/>
      <c r="Z137" s="14"/>
      <c r="AA137" s="14"/>
      <c r="AB137" s="14"/>
      <c r="AC137" s="14"/>
      <c r="AD137" s="14"/>
      <c r="AE137" s="14"/>
      <c r="AT137" s="260" t="s">
        <v>219</v>
      </c>
      <c r="AU137" s="260" t="s">
        <v>69</v>
      </c>
      <c r="AV137" s="14" t="s">
        <v>76</v>
      </c>
      <c r="AW137" s="14" t="s">
        <v>31</v>
      </c>
      <c r="AX137" s="14" t="s">
        <v>69</v>
      </c>
      <c r="AY137" s="260" t="s">
        <v>206</v>
      </c>
    </row>
    <row r="138" s="13" customFormat="1">
      <c r="A138" s="13"/>
      <c r="B138" s="228"/>
      <c r="C138" s="229"/>
      <c r="D138" s="230" t="s">
        <v>219</v>
      </c>
      <c r="E138" s="231" t="s">
        <v>19</v>
      </c>
      <c r="F138" s="232" t="s">
        <v>565</v>
      </c>
      <c r="G138" s="229"/>
      <c r="H138" s="233">
        <v>0.29499999999999998</v>
      </c>
      <c r="I138" s="234"/>
      <c r="J138" s="229"/>
      <c r="K138" s="229"/>
      <c r="L138" s="235"/>
      <c r="M138" s="236"/>
      <c r="N138" s="237"/>
      <c r="O138" s="237"/>
      <c r="P138" s="237"/>
      <c r="Q138" s="237"/>
      <c r="R138" s="237"/>
      <c r="S138" s="237"/>
      <c r="T138" s="238"/>
      <c r="U138" s="13"/>
      <c r="V138" s="13"/>
      <c r="W138" s="13"/>
      <c r="X138" s="13"/>
      <c r="Y138" s="13"/>
      <c r="Z138" s="13"/>
      <c r="AA138" s="13"/>
      <c r="AB138" s="13"/>
      <c r="AC138" s="13"/>
      <c r="AD138" s="13"/>
      <c r="AE138" s="13"/>
      <c r="AT138" s="239" t="s">
        <v>219</v>
      </c>
      <c r="AU138" s="239" t="s">
        <v>69</v>
      </c>
      <c r="AV138" s="13" t="s">
        <v>78</v>
      </c>
      <c r="AW138" s="13" t="s">
        <v>31</v>
      </c>
      <c r="AX138" s="13" t="s">
        <v>76</v>
      </c>
      <c r="AY138" s="239" t="s">
        <v>206</v>
      </c>
    </row>
    <row r="139" s="2" customFormat="1" ht="168" customHeight="1">
      <c r="A139" s="39"/>
      <c r="B139" s="40"/>
      <c r="C139" s="214" t="s">
        <v>440</v>
      </c>
      <c r="D139" s="214" t="s">
        <v>209</v>
      </c>
      <c r="E139" s="215" t="s">
        <v>345</v>
      </c>
      <c r="F139" s="216" t="s">
        <v>346</v>
      </c>
      <c r="G139" s="217" t="s">
        <v>302</v>
      </c>
      <c r="H139" s="218">
        <v>0.96399999999999997</v>
      </c>
      <c r="I139" s="219"/>
      <c r="J139" s="220">
        <f>ROUND(I139*H139,2)</f>
        <v>0</v>
      </c>
      <c r="K139" s="221"/>
      <c r="L139" s="45"/>
      <c r="M139" s="222" t="s">
        <v>19</v>
      </c>
      <c r="N139" s="223" t="s">
        <v>40</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213</v>
      </c>
      <c r="AT139" s="226" t="s">
        <v>209</v>
      </c>
      <c r="AU139" s="226" t="s">
        <v>69</v>
      </c>
      <c r="AY139" s="18" t="s">
        <v>206</v>
      </c>
      <c r="BE139" s="227">
        <f>IF(N139="základní",J139,0)</f>
        <v>0</v>
      </c>
      <c r="BF139" s="227">
        <f>IF(N139="snížená",J139,0)</f>
        <v>0</v>
      </c>
      <c r="BG139" s="227">
        <f>IF(N139="zákl. přenesená",J139,0)</f>
        <v>0</v>
      </c>
      <c r="BH139" s="227">
        <f>IF(N139="sníž. přenesená",J139,0)</f>
        <v>0</v>
      </c>
      <c r="BI139" s="227">
        <f>IF(N139="nulová",J139,0)</f>
        <v>0</v>
      </c>
      <c r="BJ139" s="18" t="s">
        <v>76</v>
      </c>
      <c r="BK139" s="227">
        <f>ROUND(I139*H139,2)</f>
        <v>0</v>
      </c>
      <c r="BL139" s="18" t="s">
        <v>213</v>
      </c>
      <c r="BM139" s="226" t="s">
        <v>566</v>
      </c>
    </row>
    <row r="140" s="14" customFormat="1">
      <c r="A140" s="14"/>
      <c r="B140" s="251"/>
      <c r="C140" s="252"/>
      <c r="D140" s="230" t="s">
        <v>219</v>
      </c>
      <c r="E140" s="253" t="s">
        <v>19</v>
      </c>
      <c r="F140" s="254" t="s">
        <v>348</v>
      </c>
      <c r="G140" s="252"/>
      <c r="H140" s="253" t="s">
        <v>19</v>
      </c>
      <c r="I140" s="255"/>
      <c r="J140" s="252"/>
      <c r="K140" s="252"/>
      <c r="L140" s="256"/>
      <c r="M140" s="257"/>
      <c r="N140" s="258"/>
      <c r="O140" s="258"/>
      <c r="P140" s="258"/>
      <c r="Q140" s="258"/>
      <c r="R140" s="258"/>
      <c r="S140" s="258"/>
      <c r="T140" s="259"/>
      <c r="U140" s="14"/>
      <c r="V140" s="14"/>
      <c r="W140" s="14"/>
      <c r="X140" s="14"/>
      <c r="Y140" s="14"/>
      <c r="Z140" s="14"/>
      <c r="AA140" s="14"/>
      <c r="AB140" s="14"/>
      <c r="AC140" s="14"/>
      <c r="AD140" s="14"/>
      <c r="AE140" s="14"/>
      <c r="AT140" s="260" t="s">
        <v>219</v>
      </c>
      <c r="AU140" s="260" t="s">
        <v>69</v>
      </c>
      <c r="AV140" s="14" t="s">
        <v>76</v>
      </c>
      <c r="AW140" s="14" t="s">
        <v>31</v>
      </c>
      <c r="AX140" s="14" t="s">
        <v>69</v>
      </c>
      <c r="AY140" s="260" t="s">
        <v>206</v>
      </c>
    </row>
    <row r="141" s="13" customFormat="1">
      <c r="A141" s="13"/>
      <c r="B141" s="228"/>
      <c r="C141" s="229"/>
      <c r="D141" s="230" t="s">
        <v>219</v>
      </c>
      <c r="E141" s="231" t="s">
        <v>19</v>
      </c>
      <c r="F141" s="232" t="s">
        <v>567</v>
      </c>
      <c r="G141" s="229"/>
      <c r="H141" s="233">
        <v>0.96399999999999997</v>
      </c>
      <c r="I141" s="234"/>
      <c r="J141" s="229"/>
      <c r="K141" s="229"/>
      <c r="L141" s="235"/>
      <c r="M141" s="272"/>
      <c r="N141" s="273"/>
      <c r="O141" s="273"/>
      <c r="P141" s="273"/>
      <c r="Q141" s="273"/>
      <c r="R141" s="273"/>
      <c r="S141" s="273"/>
      <c r="T141" s="274"/>
      <c r="U141" s="13"/>
      <c r="V141" s="13"/>
      <c r="W141" s="13"/>
      <c r="X141" s="13"/>
      <c r="Y141" s="13"/>
      <c r="Z141" s="13"/>
      <c r="AA141" s="13"/>
      <c r="AB141" s="13"/>
      <c r="AC141" s="13"/>
      <c r="AD141" s="13"/>
      <c r="AE141" s="13"/>
      <c r="AT141" s="239" t="s">
        <v>219</v>
      </c>
      <c r="AU141" s="239" t="s">
        <v>69</v>
      </c>
      <c r="AV141" s="13" t="s">
        <v>78</v>
      </c>
      <c r="AW141" s="13" t="s">
        <v>31</v>
      </c>
      <c r="AX141" s="13" t="s">
        <v>76</v>
      </c>
      <c r="AY141" s="239" t="s">
        <v>206</v>
      </c>
    </row>
    <row r="142" s="2" customFormat="1" ht="6.96" customHeight="1">
      <c r="A142" s="39"/>
      <c r="B142" s="60"/>
      <c r="C142" s="61"/>
      <c r="D142" s="61"/>
      <c r="E142" s="61"/>
      <c r="F142" s="61"/>
      <c r="G142" s="61"/>
      <c r="H142" s="61"/>
      <c r="I142" s="61"/>
      <c r="J142" s="61"/>
      <c r="K142" s="61"/>
      <c r="L142" s="45"/>
      <c r="M142" s="39"/>
      <c r="O142" s="39"/>
      <c r="P142" s="39"/>
      <c r="Q142" s="39"/>
      <c r="R142" s="39"/>
      <c r="S142" s="39"/>
      <c r="T142" s="39"/>
      <c r="U142" s="39"/>
      <c r="V142" s="39"/>
      <c r="W142" s="39"/>
      <c r="X142" s="39"/>
      <c r="Y142" s="39"/>
      <c r="Z142" s="39"/>
      <c r="AA142" s="39"/>
      <c r="AB142" s="39"/>
      <c r="AC142" s="39"/>
      <c r="AD142" s="39"/>
      <c r="AE142" s="39"/>
    </row>
  </sheetData>
  <sheetProtection sheet="1" autoFilter="0" formatColumns="0" formatRows="0" objects="1" scenarios="1" spinCount="100000" saltValue="PhjsgkdK1drjTnifZ9cGBw+Vrr0+/+kJnBctQD5KPa0ysj2+gFyvhZysE5kESylNJEHo2jK77GoEVEyQTeCewg==" hashValue="GjvdqSjdAb4Gn4vvglhgy2T8SXrrOkLoXPp0xeGQ9UKsvTpx95TetGhCI06iTkw6yssTHUt4CAc7wMPBQB5HNQ==" algorithmName="SHA-512" password="CC35"/>
  <autoFilter ref="C84:K14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568</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ROUND((SUM(BE85:BE133)),  2)</f>
        <v>0</v>
      </c>
      <c r="G35" s="39"/>
      <c r="H35" s="39"/>
      <c r="I35" s="158">
        <v>0.20999999999999999</v>
      </c>
      <c r="J35" s="157">
        <f>ROUND(((SUM(BE85:BE133))*I35),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ROUND((SUM(BF85:BF133)),  2)</f>
        <v>0</v>
      </c>
      <c r="G36" s="39"/>
      <c r="H36" s="39"/>
      <c r="I36" s="158">
        <v>0.14999999999999999</v>
      </c>
      <c r="J36" s="157">
        <f>ROUND(((SUM(BF85:BF133))*I36),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ROUND((SUM(BG85:BG133)),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ROUND((SUM(BH85:BH133)),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ROUND((SUM(BI85:BI133)),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01.07 - SO 01.07 – km 410,072 – 410,492</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01.07 - SO 01.07 – km 410,072 – 410,492</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SUM(P86:P133)</f>
        <v>0</v>
      </c>
      <c r="Q85" s="97"/>
      <c r="R85" s="195">
        <f>SUM(R86:R133)</f>
        <v>0.51822000000000001</v>
      </c>
      <c r="S85" s="97"/>
      <c r="T85" s="196">
        <f>SUM(T86:T133)</f>
        <v>0</v>
      </c>
      <c r="U85" s="39"/>
      <c r="V85" s="39"/>
      <c r="W85" s="39"/>
      <c r="X85" s="39"/>
      <c r="Y85" s="39"/>
      <c r="Z85" s="39"/>
      <c r="AA85" s="39"/>
      <c r="AB85" s="39"/>
      <c r="AC85" s="39"/>
      <c r="AD85" s="39"/>
      <c r="AE85" s="39"/>
      <c r="AT85" s="18" t="s">
        <v>68</v>
      </c>
      <c r="AU85" s="18" t="s">
        <v>188</v>
      </c>
      <c r="BK85" s="197">
        <f>SUM(BK86:BK133)</f>
        <v>0</v>
      </c>
    </row>
    <row r="86" s="2" customFormat="1" ht="49.05" customHeight="1">
      <c r="A86" s="39"/>
      <c r="B86" s="40"/>
      <c r="C86" s="214" t="s">
        <v>76</v>
      </c>
      <c r="D86" s="214" t="s">
        <v>209</v>
      </c>
      <c r="E86" s="215" t="s">
        <v>210</v>
      </c>
      <c r="F86" s="216" t="s">
        <v>211</v>
      </c>
      <c r="G86" s="217" t="s">
        <v>212</v>
      </c>
      <c r="H86" s="218">
        <v>44</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569</v>
      </c>
    </row>
    <row r="87" s="13" customFormat="1">
      <c r="A87" s="13"/>
      <c r="B87" s="228"/>
      <c r="C87" s="229"/>
      <c r="D87" s="230" t="s">
        <v>219</v>
      </c>
      <c r="E87" s="231" t="s">
        <v>19</v>
      </c>
      <c r="F87" s="232" t="s">
        <v>570</v>
      </c>
      <c r="G87" s="229"/>
      <c r="H87" s="233">
        <v>12</v>
      </c>
      <c r="I87" s="234"/>
      <c r="J87" s="229"/>
      <c r="K87" s="229"/>
      <c r="L87" s="235"/>
      <c r="M87" s="236"/>
      <c r="N87" s="237"/>
      <c r="O87" s="237"/>
      <c r="P87" s="237"/>
      <c r="Q87" s="237"/>
      <c r="R87" s="237"/>
      <c r="S87" s="237"/>
      <c r="T87" s="238"/>
      <c r="U87" s="13"/>
      <c r="V87" s="13"/>
      <c r="W87" s="13"/>
      <c r="X87" s="13"/>
      <c r="Y87" s="13"/>
      <c r="Z87" s="13"/>
      <c r="AA87" s="13"/>
      <c r="AB87" s="13"/>
      <c r="AC87" s="13"/>
      <c r="AD87" s="13"/>
      <c r="AE87" s="13"/>
      <c r="AT87" s="239" t="s">
        <v>219</v>
      </c>
      <c r="AU87" s="239" t="s">
        <v>69</v>
      </c>
      <c r="AV87" s="13" t="s">
        <v>78</v>
      </c>
      <c r="AW87" s="13" t="s">
        <v>31</v>
      </c>
      <c r="AX87" s="13" t="s">
        <v>69</v>
      </c>
      <c r="AY87" s="239" t="s">
        <v>206</v>
      </c>
    </row>
    <row r="88" s="13" customFormat="1">
      <c r="A88" s="13"/>
      <c r="B88" s="228"/>
      <c r="C88" s="229"/>
      <c r="D88" s="230" t="s">
        <v>219</v>
      </c>
      <c r="E88" s="231" t="s">
        <v>19</v>
      </c>
      <c r="F88" s="232" t="s">
        <v>571</v>
      </c>
      <c r="G88" s="229"/>
      <c r="H88" s="233">
        <v>32</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44</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114.9" customHeight="1">
      <c r="A90" s="39"/>
      <c r="B90" s="40"/>
      <c r="C90" s="214" t="s">
        <v>78</v>
      </c>
      <c r="D90" s="214" t="s">
        <v>209</v>
      </c>
      <c r="E90" s="215" t="s">
        <v>215</v>
      </c>
      <c r="F90" s="216" t="s">
        <v>216</v>
      </c>
      <c r="G90" s="217" t="s">
        <v>217</v>
      </c>
      <c r="H90" s="218">
        <v>840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572</v>
      </c>
    </row>
    <row r="91" s="13" customFormat="1">
      <c r="A91" s="13"/>
      <c r="B91" s="228"/>
      <c r="C91" s="229"/>
      <c r="D91" s="230" t="s">
        <v>219</v>
      </c>
      <c r="E91" s="231" t="s">
        <v>19</v>
      </c>
      <c r="F91" s="232" t="s">
        <v>573</v>
      </c>
      <c r="G91" s="229"/>
      <c r="H91" s="233">
        <v>840</v>
      </c>
      <c r="I91" s="234"/>
      <c r="J91" s="229"/>
      <c r="K91" s="229"/>
      <c r="L91" s="235"/>
      <c r="M91" s="236"/>
      <c r="N91" s="237"/>
      <c r="O91" s="237"/>
      <c r="P91" s="237"/>
      <c r="Q91" s="237"/>
      <c r="R91" s="237"/>
      <c r="S91" s="237"/>
      <c r="T91" s="238"/>
      <c r="U91" s="13"/>
      <c r="V91" s="13"/>
      <c r="W91" s="13"/>
      <c r="X91" s="13"/>
      <c r="Y91" s="13"/>
      <c r="Z91" s="13"/>
      <c r="AA91" s="13"/>
      <c r="AB91" s="13"/>
      <c r="AC91" s="13"/>
      <c r="AD91" s="13"/>
      <c r="AE91" s="13"/>
      <c r="AT91" s="239" t="s">
        <v>219</v>
      </c>
      <c r="AU91" s="239" t="s">
        <v>69</v>
      </c>
      <c r="AV91" s="13" t="s">
        <v>78</v>
      </c>
      <c r="AW91" s="13" t="s">
        <v>31</v>
      </c>
      <c r="AX91" s="13" t="s">
        <v>69</v>
      </c>
      <c r="AY91" s="239" t="s">
        <v>206</v>
      </c>
    </row>
    <row r="92" s="15" customFormat="1">
      <c r="A92" s="15"/>
      <c r="B92" s="261"/>
      <c r="C92" s="262"/>
      <c r="D92" s="230" t="s">
        <v>219</v>
      </c>
      <c r="E92" s="263" t="s">
        <v>19</v>
      </c>
      <c r="F92" s="264" t="s">
        <v>312</v>
      </c>
      <c r="G92" s="262"/>
      <c r="H92" s="265">
        <v>840</v>
      </c>
      <c r="I92" s="266"/>
      <c r="J92" s="262"/>
      <c r="K92" s="262"/>
      <c r="L92" s="267"/>
      <c r="M92" s="268"/>
      <c r="N92" s="269"/>
      <c r="O92" s="269"/>
      <c r="P92" s="269"/>
      <c r="Q92" s="269"/>
      <c r="R92" s="269"/>
      <c r="S92" s="269"/>
      <c r="T92" s="270"/>
      <c r="U92" s="15"/>
      <c r="V92" s="15"/>
      <c r="W92" s="15"/>
      <c r="X92" s="15"/>
      <c r="Y92" s="15"/>
      <c r="Z92" s="15"/>
      <c r="AA92" s="15"/>
      <c r="AB92" s="15"/>
      <c r="AC92" s="15"/>
      <c r="AD92" s="15"/>
      <c r="AE92" s="15"/>
      <c r="AT92" s="271" t="s">
        <v>219</v>
      </c>
      <c r="AU92" s="271" t="s">
        <v>69</v>
      </c>
      <c r="AV92" s="15" t="s">
        <v>213</v>
      </c>
      <c r="AW92" s="15" t="s">
        <v>31</v>
      </c>
      <c r="AX92" s="15" t="s">
        <v>76</v>
      </c>
      <c r="AY92" s="271" t="s">
        <v>206</v>
      </c>
    </row>
    <row r="93" s="2" customFormat="1" ht="111.75" customHeight="1">
      <c r="A93" s="39"/>
      <c r="B93" s="40"/>
      <c r="C93" s="214" t="s">
        <v>221</v>
      </c>
      <c r="D93" s="214" t="s">
        <v>209</v>
      </c>
      <c r="E93" s="215" t="s">
        <v>408</v>
      </c>
      <c r="F93" s="216" t="s">
        <v>409</v>
      </c>
      <c r="G93" s="217" t="s">
        <v>217</v>
      </c>
      <c r="H93" s="218">
        <v>36</v>
      </c>
      <c r="I93" s="219"/>
      <c r="J93" s="220">
        <f>ROUND(I93*H93,2)</f>
        <v>0</v>
      </c>
      <c r="K93" s="221"/>
      <c r="L93" s="45"/>
      <c r="M93" s="222" t="s">
        <v>19</v>
      </c>
      <c r="N93" s="223" t="s">
        <v>40</v>
      </c>
      <c r="O93" s="85"/>
      <c r="P93" s="224">
        <f>O93*H93</f>
        <v>0</v>
      </c>
      <c r="Q93" s="224">
        <v>0</v>
      </c>
      <c r="R93" s="224">
        <f>Q93*H93</f>
        <v>0</v>
      </c>
      <c r="S93" s="224">
        <v>0</v>
      </c>
      <c r="T93" s="225">
        <f>S93*H93</f>
        <v>0</v>
      </c>
      <c r="U93" s="39"/>
      <c r="V93" s="39"/>
      <c r="W93" s="39"/>
      <c r="X93" s="39"/>
      <c r="Y93" s="39"/>
      <c r="Z93" s="39"/>
      <c r="AA93" s="39"/>
      <c r="AB93" s="39"/>
      <c r="AC93" s="39"/>
      <c r="AD93" s="39"/>
      <c r="AE93" s="39"/>
      <c r="AR93" s="226" t="s">
        <v>213</v>
      </c>
      <c r="AT93" s="226" t="s">
        <v>209</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574</v>
      </c>
    </row>
    <row r="94" s="13" customFormat="1">
      <c r="A94" s="13"/>
      <c r="B94" s="228"/>
      <c r="C94" s="229"/>
      <c r="D94" s="230" t="s">
        <v>219</v>
      </c>
      <c r="E94" s="231" t="s">
        <v>19</v>
      </c>
      <c r="F94" s="232" t="s">
        <v>575</v>
      </c>
      <c r="G94" s="229"/>
      <c r="H94" s="233">
        <v>36</v>
      </c>
      <c r="I94" s="234"/>
      <c r="J94" s="229"/>
      <c r="K94" s="229"/>
      <c r="L94" s="235"/>
      <c r="M94" s="236"/>
      <c r="N94" s="237"/>
      <c r="O94" s="237"/>
      <c r="P94" s="237"/>
      <c r="Q94" s="237"/>
      <c r="R94" s="237"/>
      <c r="S94" s="237"/>
      <c r="T94" s="238"/>
      <c r="U94" s="13"/>
      <c r="V94" s="13"/>
      <c r="W94" s="13"/>
      <c r="X94" s="13"/>
      <c r="Y94" s="13"/>
      <c r="Z94" s="13"/>
      <c r="AA94" s="13"/>
      <c r="AB94" s="13"/>
      <c r="AC94" s="13"/>
      <c r="AD94" s="13"/>
      <c r="AE94" s="13"/>
      <c r="AT94" s="239" t="s">
        <v>219</v>
      </c>
      <c r="AU94" s="239" t="s">
        <v>69</v>
      </c>
      <c r="AV94" s="13" t="s">
        <v>78</v>
      </c>
      <c r="AW94" s="13" t="s">
        <v>31</v>
      </c>
      <c r="AX94" s="13" t="s">
        <v>76</v>
      </c>
      <c r="AY94" s="239" t="s">
        <v>206</v>
      </c>
    </row>
    <row r="95" s="2" customFormat="1" ht="66.75" customHeight="1">
      <c r="A95" s="39"/>
      <c r="B95" s="40"/>
      <c r="C95" s="214" t="s">
        <v>213</v>
      </c>
      <c r="D95" s="214" t="s">
        <v>209</v>
      </c>
      <c r="E95" s="215" t="s">
        <v>241</v>
      </c>
      <c r="F95" s="216" t="s">
        <v>242</v>
      </c>
      <c r="G95" s="217" t="s">
        <v>212</v>
      </c>
      <c r="H95" s="218">
        <v>1554</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576</v>
      </c>
    </row>
    <row r="96" s="2" customFormat="1" ht="21.75" customHeight="1">
      <c r="A96" s="39"/>
      <c r="B96" s="40"/>
      <c r="C96" s="240" t="s">
        <v>207</v>
      </c>
      <c r="D96" s="240" t="s">
        <v>226</v>
      </c>
      <c r="E96" s="241" t="s">
        <v>244</v>
      </c>
      <c r="F96" s="242" t="s">
        <v>245</v>
      </c>
      <c r="G96" s="243" t="s">
        <v>212</v>
      </c>
      <c r="H96" s="244">
        <v>1554</v>
      </c>
      <c r="I96" s="245"/>
      <c r="J96" s="246">
        <f>ROUND(I96*H96,2)</f>
        <v>0</v>
      </c>
      <c r="K96" s="247"/>
      <c r="L96" s="248"/>
      <c r="M96" s="249" t="s">
        <v>19</v>
      </c>
      <c r="N96" s="250" t="s">
        <v>40</v>
      </c>
      <c r="O96" s="85"/>
      <c r="P96" s="224">
        <f>O96*H96</f>
        <v>0</v>
      </c>
      <c r="Q96" s="224">
        <v>0.00021000000000000001</v>
      </c>
      <c r="R96" s="224">
        <f>Q96*H96</f>
        <v>0.32634000000000002</v>
      </c>
      <c r="S96" s="224">
        <v>0</v>
      </c>
      <c r="T96" s="225">
        <f>S96*H96</f>
        <v>0</v>
      </c>
      <c r="U96" s="39"/>
      <c r="V96" s="39"/>
      <c r="W96" s="39"/>
      <c r="X96" s="39"/>
      <c r="Y96" s="39"/>
      <c r="Z96" s="39"/>
      <c r="AA96" s="39"/>
      <c r="AB96" s="39"/>
      <c r="AC96" s="39"/>
      <c r="AD96" s="39"/>
      <c r="AE96" s="39"/>
      <c r="AR96" s="226" t="s">
        <v>229</v>
      </c>
      <c r="AT96" s="226" t="s">
        <v>226</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577</v>
      </c>
    </row>
    <row r="97" s="2" customFormat="1" ht="78" customHeight="1">
      <c r="A97" s="39"/>
      <c r="B97" s="40"/>
      <c r="C97" s="214" t="s">
        <v>235</v>
      </c>
      <c r="D97" s="214" t="s">
        <v>209</v>
      </c>
      <c r="E97" s="215" t="s">
        <v>248</v>
      </c>
      <c r="F97" s="216" t="s">
        <v>249</v>
      </c>
      <c r="G97" s="217" t="s">
        <v>212</v>
      </c>
      <c r="H97" s="218">
        <v>156</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578</v>
      </c>
    </row>
    <row r="98" s="2" customFormat="1" ht="24.15" customHeight="1">
      <c r="A98" s="39"/>
      <c r="B98" s="40"/>
      <c r="C98" s="240" t="s">
        <v>240</v>
      </c>
      <c r="D98" s="240" t="s">
        <v>226</v>
      </c>
      <c r="E98" s="241" t="s">
        <v>252</v>
      </c>
      <c r="F98" s="242" t="s">
        <v>253</v>
      </c>
      <c r="G98" s="243" t="s">
        <v>212</v>
      </c>
      <c r="H98" s="244">
        <v>156</v>
      </c>
      <c r="I98" s="245"/>
      <c r="J98" s="246">
        <f>ROUND(I98*H98,2)</f>
        <v>0</v>
      </c>
      <c r="K98" s="247"/>
      <c r="L98" s="248"/>
      <c r="M98" s="249" t="s">
        <v>19</v>
      </c>
      <c r="N98" s="250" t="s">
        <v>40</v>
      </c>
      <c r="O98" s="85"/>
      <c r="P98" s="224">
        <f>O98*H98</f>
        <v>0</v>
      </c>
      <c r="Q98" s="224">
        <v>0.00123</v>
      </c>
      <c r="R98" s="224">
        <f>Q98*H98</f>
        <v>0.19188</v>
      </c>
      <c r="S98" s="224">
        <v>0</v>
      </c>
      <c r="T98" s="225">
        <f>S98*H98</f>
        <v>0</v>
      </c>
      <c r="U98" s="39"/>
      <c r="V98" s="39"/>
      <c r="W98" s="39"/>
      <c r="X98" s="39"/>
      <c r="Y98" s="39"/>
      <c r="Z98" s="39"/>
      <c r="AA98" s="39"/>
      <c r="AB98" s="39"/>
      <c r="AC98" s="39"/>
      <c r="AD98" s="39"/>
      <c r="AE98" s="39"/>
      <c r="AR98" s="226" t="s">
        <v>229</v>
      </c>
      <c r="AT98" s="226" t="s">
        <v>226</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579</v>
      </c>
    </row>
    <row r="99" s="2" customFormat="1" ht="114.9" customHeight="1">
      <c r="A99" s="39"/>
      <c r="B99" s="40"/>
      <c r="C99" s="214" t="s">
        <v>229</v>
      </c>
      <c r="D99" s="214" t="s">
        <v>209</v>
      </c>
      <c r="E99" s="215" t="s">
        <v>265</v>
      </c>
      <c r="F99" s="216" t="s">
        <v>266</v>
      </c>
      <c r="G99" s="217" t="s">
        <v>258</v>
      </c>
      <c r="H99" s="218">
        <v>2</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580</v>
      </c>
    </row>
    <row r="100" s="2" customFormat="1" ht="114.9" customHeight="1">
      <c r="A100" s="39"/>
      <c r="B100" s="40"/>
      <c r="C100" s="214" t="s">
        <v>247</v>
      </c>
      <c r="D100" s="214" t="s">
        <v>209</v>
      </c>
      <c r="E100" s="215" t="s">
        <v>359</v>
      </c>
      <c r="F100" s="216" t="s">
        <v>360</v>
      </c>
      <c r="G100" s="217" t="s">
        <v>258</v>
      </c>
      <c r="H100" s="218">
        <v>2</v>
      </c>
      <c r="I100" s="219"/>
      <c r="J100" s="220">
        <f>ROUND(I100*H100,2)</f>
        <v>0</v>
      </c>
      <c r="K100" s="221"/>
      <c r="L100" s="45"/>
      <c r="M100" s="222" t="s">
        <v>19</v>
      </c>
      <c r="N100" s="223" t="s">
        <v>40</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213</v>
      </c>
      <c r="AT100" s="226" t="s">
        <v>209</v>
      </c>
      <c r="AU100" s="226" t="s">
        <v>69</v>
      </c>
      <c r="AY100" s="18" t="s">
        <v>206</v>
      </c>
      <c r="BE100" s="227">
        <f>IF(N100="základní",J100,0)</f>
        <v>0</v>
      </c>
      <c r="BF100" s="227">
        <f>IF(N100="snížená",J100,0)</f>
        <v>0</v>
      </c>
      <c r="BG100" s="227">
        <f>IF(N100="zákl. přenesená",J100,0)</f>
        <v>0</v>
      </c>
      <c r="BH100" s="227">
        <f>IF(N100="sníž. přenesená",J100,0)</f>
        <v>0</v>
      </c>
      <c r="BI100" s="227">
        <f>IF(N100="nulová",J100,0)</f>
        <v>0</v>
      </c>
      <c r="BJ100" s="18" t="s">
        <v>76</v>
      </c>
      <c r="BK100" s="227">
        <f>ROUND(I100*H100,2)</f>
        <v>0</v>
      </c>
      <c r="BL100" s="18" t="s">
        <v>213</v>
      </c>
      <c r="BM100" s="226" t="s">
        <v>581</v>
      </c>
    </row>
    <row r="101" s="2" customFormat="1" ht="114.9" customHeight="1">
      <c r="A101" s="39"/>
      <c r="B101" s="40"/>
      <c r="C101" s="214" t="s">
        <v>251</v>
      </c>
      <c r="D101" s="214" t="s">
        <v>209</v>
      </c>
      <c r="E101" s="215" t="s">
        <v>582</v>
      </c>
      <c r="F101" s="216" t="s">
        <v>583</v>
      </c>
      <c r="G101" s="217" t="s">
        <v>258</v>
      </c>
      <c r="H101" s="218">
        <v>11</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584</v>
      </c>
    </row>
    <row r="102" s="2" customFormat="1" ht="142.2" customHeight="1">
      <c r="A102" s="39"/>
      <c r="B102" s="40"/>
      <c r="C102" s="214" t="s">
        <v>255</v>
      </c>
      <c r="D102" s="214" t="s">
        <v>209</v>
      </c>
      <c r="E102" s="215" t="s">
        <v>261</v>
      </c>
      <c r="F102" s="216" t="s">
        <v>262</v>
      </c>
      <c r="G102" s="217" t="s">
        <v>258</v>
      </c>
      <c r="H102" s="218">
        <v>1</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585</v>
      </c>
    </row>
    <row r="103" s="2" customFormat="1" ht="90" customHeight="1">
      <c r="A103" s="39"/>
      <c r="B103" s="40"/>
      <c r="C103" s="214" t="s">
        <v>260</v>
      </c>
      <c r="D103" s="214" t="s">
        <v>209</v>
      </c>
      <c r="E103" s="215" t="s">
        <v>273</v>
      </c>
      <c r="F103" s="216" t="s">
        <v>274</v>
      </c>
      <c r="G103" s="217" t="s">
        <v>258</v>
      </c>
      <c r="H103" s="218">
        <v>4</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586</v>
      </c>
    </row>
    <row r="104" s="2" customFormat="1" ht="101.25" customHeight="1">
      <c r="A104" s="39"/>
      <c r="B104" s="40"/>
      <c r="C104" s="214" t="s">
        <v>264</v>
      </c>
      <c r="D104" s="214" t="s">
        <v>209</v>
      </c>
      <c r="E104" s="215" t="s">
        <v>269</v>
      </c>
      <c r="F104" s="216" t="s">
        <v>270</v>
      </c>
      <c r="G104" s="217" t="s">
        <v>217</v>
      </c>
      <c r="H104" s="218">
        <v>1040</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587</v>
      </c>
    </row>
    <row r="105" s="13" customFormat="1">
      <c r="A105" s="13"/>
      <c r="B105" s="228"/>
      <c r="C105" s="229"/>
      <c r="D105" s="230" t="s">
        <v>219</v>
      </c>
      <c r="E105" s="231" t="s">
        <v>19</v>
      </c>
      <c r="F105" s="232" t="s">
        <v>588</v>
      </c>
      <c r="G105" s="229"/>
      <c r="H105" s="233">
        <v>1040</v>
      </c>
      <c r="I105" s="234"/>
      <c r="J105" s="229"/>
      <c r="K105" s="229"/>
      <c r="L105" s="235"/>
      <c r="M105" s="236"/>
      <c r="N105" s="237"/>
      <c r="O105" s="237"/>
      <c r="P105" s="237"/>
      <c r="Q105" s="237"/>
      <c r="R105" s="237"/>
      <c r="S105" s="237"/>
      <c r="T105" s="238"/>
      <c r="U105" s="13"/>
      <c r="V105" s="13"/>
      <c r="W105" s="13"/>
      <c r="X105" s="13"/>
      <c r="Y105" s="13"/>
      <c r="Z105" s="13"/>
      <c r="AA105" s="13"/>
      <c r="AB105" s="13"/>
      <c r="AC105" s="13"/>
      <c r="AD105" s="13"/>
      <c r="AE105" s="13"/>
      <c r="AT105" s="239" t="s">
        <v>219</v>
      </c>
      <c r="AU105" s="239" t="s">
        <v>69</v>
      </c>
      <c r="AV105" s="13" t="s">
        <v>78</v>
      </c>
      <c r="AW105" s="13" t="s">
        <v>31</v>
      </c>
      <c r="AX105" s="13" t="s">
        <v>76</v>
      </c>
      <c r="AY105" s="239" t="s">
        <v>206</v>
      </c>
    </row>
    <row r="106" s="2" customFormat="1" ht="55.5" customHeight="1">
      <c r="A106" s="39"/>
      <c r="B106" s="40"/>
      <c r="C106" s="214" t="s">
        <v>268</v>
      </c>
      <c r="D106" s="214" t="s">
        <v>209</v>
      </c>
      <c r="E106" s="215" t="s">
        <v>366</v>
      </c>
      <c r="F106" s="216" t="s">
        <v>367</v>
      </c>
      <c r="G106" s="217" t="s">
        <v>212</v>
      </c>
      <c r="H106" s="218">
        <v>7</v>
      </c>
      <c r="I106" s="219"/>
      <c r="J106" s="220">
        <f>ROUND(I106*H106,2)</f>
        <v>0</v>
      </c>
      <c r="K106" s="221"/>
      <c r="L106" s="45"/>
      <c r="M106" s="222" t="s">
        <v>19</v>
      </c>
      <c r="N106" s="223" t="s">
        <v>40</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213</v>
      </c>
      <c r="AT106" s="226" t="s">
        <v>209</v>
      </c>
      <c r="AU106" s="226" t="s">
        <v>69</v>
      </c>
      <c r="AY106" s="18" t="s">
        <v>206</v>
      </c>
      <c r="BE106" s="227">
        <f>IF(N106="základní",J106,0)</f>
        <v>0</v>
      </c>
      <c r="BF106" s="227">
        <f>IF(N106="snížená",J106,0)</f>
        <v>0</v>
      </c>
      <c r="BG106" s="227">
        <f>IF(N106="zákl. přenesená",J106,0)</f>
        <v>0</v>
      </c>
      <c r="BH106" s="227">
        <f>IF(N106="sníž. přenesená",J106,0)</f>
        <v>0</v>
      </c>
      <c r="BI106" s="227">
        <f>IF(N106="nulová",J106,0)</f>
        <v>0</v>
      </c>
      <c r="BJ106" s="18" t="s">
        <v>76</v>
      </c>
      <c r="BK106" s="227">
        <f>ROUND(I106*H106,2)</f>
        <v>0</v>
      </c>
      <c r="BL106" s="18" t="s">
        <v>213</v>
      </c>
      <c r="BM106" s="226" t="s">
        <v>589</v>
      </c>
    </row>
    <row r="107" s="2" customFormat="1" ht="24.15" customHeight="1">
      <c r="A107" s="39"/>
      <c r="B107" s="40"/>
      <c r="C107" s="214" t="s">
        <v>8</v>
      </c>
      <c r="D107" s="214" t="s">
        <v>209</v>
      </c>
      <c r="E107" s="215" t="s">
        <v>369</v>
      </c>
      <c r="F107" s="216" t="s">
        <v>370</v>
      </c>
      <c r="G107" s="217" t="s">
        <v>212</v>
      </c>
      <c r="H107" s="218">
        <v>7</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590</v>
      </c>
    </row>
    <row r="108" s="2" customFormat="1" ht="49.05" customHeight="1">
      <c r="A108" s="39"/>
      <c r="B108" s="40"/>
      <c r="C108" s="214" t="s">
        <v>276</v>
      </c>
      <c r="D108" s="214" t="s">
        <v>209</v>
      </c>
      <c r="E108" s="215" t="s">
        <v>291</v>
      </c>
      <c r="F108" s="216" t="s">
        <v>292</v>
      </c>
      <c r="G108" s="217" t="s">
        <v>212</v>
      </c>
      <c r="H108" s="218">
        <v>84</v>
      </c>
      <c r="I108" s="219"/>
      <c r="J108" s="220">
        <f>ROUND(I108*H108,2)</f>
        <v>0</v>
      </c>
      <c r="K108" s="221"/>
      <c r="L108" s="45"/>
      <c r="M108" s="222" t="s">
        <v>19</v>
      </c>
      <c r="N108" s="223" t="s">
        <v>40</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213</v>
      </c>
      <c r="AT108" s="226" t="s">
        <v>209</v>
      </c>
      <c r="AU108" s="226" t="s">
        <v>69</v>
      </c>
      <c r="AY108" s="18" t="s">
        <v>206</v>
      </c>
      <c r="BE108" s="227">
        <f>IF(N108="základní",J108,0)</f>
        <v>0</v>
      </c>
      <c r="BF108" s="227">
        <f>IF(N108="snížená",J108,0)</f>
        <v>0</v>
      </c>
      <c r="BG108" s="227">
        <f>IF(N108="zákl. přenesená",J108,0)</f>
        <v>0</v>
      </c>
      <c r="BH108" s="227">
        <f>IF(N108="sníž. přenesená",J108,0)</f>
        <v>0</v>
      </c>
      <c r="BI108" s="227">
        <f>IF(N108="nulová",J108,0)</f>
        <v>0</v>
      </c>
      <c r="BJ108" s="18" t="s">
        <v>76</v>
      </c>
      <c r="BK108" s="227">
        <f>ROUND(I108*H108,2)</f>
        <v>0</v>
      </c>
      <c r="BL108" s="18" t="s">
        <v>213</v>
      </c>
      <c r="BM108" s="226" t="s">
        <v>591</v>
      </c>
    </row>
    <row r="109" s="2" customFormat="1" ht="44.25" customHeight="1">
      <c r="A109" s="39"/>
      <c r="B109" s="40"/>
      <c r="C109" s="214" t="s">
        <v>281</v>
      </c>
      <c r="D109" s="214" t="s">
        <v>209</v>
      </c>
      <c r="E109" s="215" t="s">
        <v>300</v>
      </c>
      <c r="F109" s="216" t="s">
        <v>301</v>
      </c>
      <c r="G109" s="217" t="s">
        <v>302</v>
      </c>
      <c r="H109" s="218">
        <v>25.343</v>
      </c>
      <c r="I109" s="219"/>
      <c r="J109" s="220">
        <f>ROUND(I109*H109,2)</f>
        <v>0</v>
      </c>
      <c r="K109" s="221"/>
      <c r="L109" s="45"/>
      <c r="M109" s="222" t="s">
        <v>19</v>
      </c>
      <c r="N109" s="223" t="s">
        <v>40</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213</v>
      </c>
      <c r="AT109" s="226" t="s">
        <v>209</v>
      </c>
      <c r="AU109" s="226" t="s">
        <v>69</v>
      </c>
      <c r="AY109" s="18" t="s">
        <v>206</v>
      </c>
      <c r="BE109" s="227">
        <f>IF(N109="základní",J109,0)</f>
        <v>0</v>
      </c>
      <c r="BF109" s="227">
        <f>IF(N109="snížená",J109,0)</f>
        <v>0</v>
      </c>
      <c r="BG109" s="227">
        <f>IF(N109="zákl. přenesená",J109,0)</f>
        <v>0</v>
      </c>
      <c r="BH109" s="227">
        <f>IF(N109="sníž. přenesená",J109,0)</f>
        <v>0</v>
      </c>
      <c r="BI109" s="227">
        <f>IF(N109="nulová",J109,0)</f>
        <v>0</v>
      </c>
      <c r="BJ109" s="18" t="s">
        <v>76</v>
      </c>
      <c r="BK109" s="227">
        <f>ROUND(I109*H109,2)</f>
        <v>0</v>
      </c>
      <c r="BL109" s="18" t="s">
        <v>213</v>
      </c>
      <c r="BM109" s="226" t="s">
        <v>592</v>
      </c>
    </row>
    <row r="110" s="14" customFormat="1">
      <c r="A110" s="14"/>
      <c r="B110" s="251"/>
      <c r="C110" s="252"/>
      <c r="D110" s="230" t="s">
        <v>219</v>
      </c>
      <c r="E110" s="253" t="s">
        <v>19</v>
      </c>
      <c r="F110" s="254" t="s">
        <v>304</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593</v>
      </c>
      <c r="G111" s="229"/>
      <c r="H111" s="233">
        <v>25.343</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76</v>
      </c>
      <c r="AY111" s="239" t="s">
        <v>206</v>
      </c>
    </row>
    <row r="112" s="2" customFormat="1" ht="90" customHeight="1">
      <c r="A112" s="39"/>
      <c r="B112" s="40"/>
      <c r="C112" s="214" t="s">
        <v>285</v>
      </c>
      <c r="D112" s="214" t="s">
        <v>209</v>
      </c>
      <c r="E112" s="215" t="s">
        <v>307</v>
      </c>
      <c r="F112" s="216" t="s">
        <v>308</v>
      </c>
      <c r="G112" s="217" t="s">
        <v>302</v>
      </c>
      <c r="H112" s="218">
        <v>52.634999999999998</v>
      </c>
      <c r="I112" s="219"/>
      <c r="J112" s="220">
        <f>ROUND(I112*H112,2)</f>
        <v>0</v>
      </c>
      <c r="K112" s="221"/>
      <c r="L112" s="45"/>
      <c r="M112" s="222" t="s">
        <v>19</v>
      </c>
      <c r="N112" s="223" t="s">
        <v>40</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213</v>
      </c>
      <c r="AT112" s="226" t="s">
        <v>209</v>
      </c>
      <c r="AU112" s="226" t="s">
        <v>69</v>
      </c>
      <c r="AY112" s="18" t="s">
        <v>206</v>
      </c>
      <c r="BE112" s="227">
        <f>IF(N112="základní",J112,0)</f>
        <v>0</v>
      </c>
      <c r="BF112" s="227">
        <f>IF(N112="snížená",J112,0)</f>
        <v>0</v>
      </c>
      <c r="BG112" s="227">
        <f>IF(N112="zákl. přenesená",J112,0)</f>
        <v>0</v>
      </c>
      <c r="BH112" s="227">
        <f>IF(N112="sníž. přenesená",J112,0)</f>
        <v>0</v>
      </c>
      <c r="BI112" s="227">
        <f>IF(N112="nulová",J112,0)</f>
        <v>0</v>
      </c>
      <c r="BJ112" s="18" t="s">
        <v>76</v>
      </c>
      <c r="BK112" s="227">
        <f>ROUND(I112*H112,2)</f>
        <v>0</v>
      </c>
      <c r="BL112" s="18" t="s">
        <v>213</v>
      </c>
      <c r="BM112" s="226" t="s">
        <v>594</v>
      </c>
    </row>
    <row r="113" s="14" customFormat="1">
      <c r="A113" s="14"/>
      <c r="B113" s="251"/>
      <c r="C113" s="252"/>
      <c r="D113" s="230" t="s">
        <v>219</v>
      </c>
      <c r="E113" s="253" t="s">
        <v>19</v>
      </c>
      <c r="F113" s="254" t="s">
        <v>304</v>
      </c>
      <c r="G113" s="252"/>
      <c r="H113" s="253" t="s">
        <v>19</v>
      </c>
      <c r="I113" s="255"/>
      <c r="J113" s="252"/>
      <c r="K113" s="252"/>
      <c r="L113" s="256"/>
      <c r="M113" s="257"/>
      <c r="N113" s="258"/>
      <c r="O113" s="258"/>
      <c r="P113" s="258"/>
      <c r="Q113" s="258"/>
      <c r="R113" s="258"/>
      <c r="S113" s="258"/>
      <c r="T113" s="259"/>
      <c r="U113" s="14"/>
      <c r="V113" s="14"/>
      <c r="W113" s="14"/>
      <c r="X113" s="14"/>
      <c r="Y113" s="14"/>
      <c r="Z113" s="14"/>
      <c r="AA113" s="14"/>
      <c r="AB113" s="14"/>
      <c r="AC113" s="14"/>
      <c r="AD113" s="14"/>
      <c r="AE113" s="14"/>
      <c r="AT113" s="260" t="s">
        <v>219</v>
      </c>
      <c r="AU113" s="260" t="s">
        <v>69</v>
      </c>
      <c r="AV113" s="14" t="s">
        <v>76</v>
      </c>
      <c r="AW113" s="14" t="s">
        <v>31</v>
      </c>
      <c r="AX113" s="14" t="s">
        <v>69</v>
      </c>
      <c r="AY113" s="260" t="s">
        <v>206</v>
      </c>
    </row>
    <row r="114" s="13" customFormat="1">
      <c r="A114" s="13"/>
      <c r="B114" s="228"/>
      <c r="C114" s="229"/>
      <c r="D114" s="230" t="s">
        <v>219</v>
      </c>
      <c r="E114" s="231" t="s">
        <v>19</v>
      </c>
      <c r="F114" s="232" t="s">
        <v>593</v>
      </c>
      <c r="G114" s="229"/>
      <c r="H114" s="233">
        <v>25.343</v>
      </c>
      <c r="I114" s="234"/>
      <c r="J114" s="229"/>
      <c r="K114" s="229"/>
      <c r="L114" s="235"/>
      <c r="M114" s="236"/>
      <c r="N114" s="237"/>
      <c r="O114" s="237"/>
      <c r="P114" s="237"/>
      <c r="Q114" s="237"/>
      <c r="R114" s="237"/>
      <c r="S114" s="237"/>
      <c r="T114" s="238"/>
      <c r="U114" s="13"/>
      <c r="V114" s="13"/>
      <c r="W114" s="13"/>
      <c r="X114" s="13"/>
      <c r="Y114" s="13"/>
      <c r="Z114" s="13"/>
      <c r="AA114" s="13"/>
      <c r="AB114" s="13"/>
      <c r="AC114" s="13"/>
      <c r="AD114" s="13"/>
      <c r="AE114" s="13"/>
      <c r="AT114" s="239" t="s">
        <v>219</v>
      </c>
      <c r="AU114" s="239" t="s">
        <v>69</v>
      </c>
      <c r="AV114" s="13" t="s">
        <v>78</v>
      </c>
      <c r="AW114" s="13" t="s">
        <v>31</v>
      </c>
      <c r="AX114" s="13" t="s">
        <v>69</v>
      </c>
      <c r="AY114" s="239" t="s">
        <v>206</v>
      </c>
    </row>
    <row r="115" s="14" customFormat="1">
      <c r="A115" s="14"/>
      <c r="B115" s="251"/>
      <c r="C115" s="252"/>
      <c r="D115" s="230" t="s">
        <v>219</v>
      </c>
      <c r="E115" s="253" t="s">
        <v>19</v>
      </c>
      <c r="F115" s="254" t="s">
        <v>310</v>
      </c>
      <c r="G115" s="252"/>
      <c r="H115" s="253" t="s">
        <v>19</v>
      </c>
      <c r="I115" s="255"/>
      <c r="J115" s="252"/>
      <c r="K115" s="252"/>
      <c r="L115" s="256"/>
      <c r="M115" s="257"/>
      <c r="N115" s="258"/>
      <c r="O115" s="258"/>
      <c r="P115" s="258"/>
      <c r="Q115" s="258"/>
      <c r="R115" s="258"/>
      <c r="S115" s="258"/>
      <c r="T115" s="259"/>
      <c r="U115" s="14"/>
      <c r="V115" s="14"/>
      <c r="W115" s="14"/>
      <c r="X115" s="14"/>
      <c r="Y115" s="14"/>
      <c r="Z115" s="14"/>
      <c r="AA115" s="14"/>
      <c r="AB115" s="14"/>
      <c r="AC115" s="14"/>
      <c r="AD115" s="14"/>
      <c r="AE115" s="14"/>
      <c r="AT115" s="260" t="s">
        <v>219</v>
      </c>
      <c r="AU115" s="260" t="s">
        <v>69</v>
      </c>
      <c r="AV115" s="14" t="s">
        <v>76</v>
      </c>
      <c r="AW115" s="14" t="s">
        <v>31</v>
      </c>
      <c r="AX115" s="14" t="s">
        <v>69</v>
      </c>
      <c r="AY115" s="260" t="s">
        <v>206</v>
      </c>
    </row>
    <row r="116" s="13" customFormat="1">
      <c r="A116" s="13"/>
      <c r="B116" s="228"/>
      <c r="C116" s="229"/>
      <c r="D116" s="230" t="s">
        <v>219</v>
      </c>
      <c r="E116" s="231" t="s">
        <v>19</v>
      </c>
      <c r="F116" s="232" t="s">
        <v>595</v>
      </c>
      <c r="G116" s="229"/>
      <c r="H116" s="233">
        <v>27.292000000000002</v>
      </c>
      <c r="I116" s="234"/>
      <c r="J116" s="229"/>
      <c r="K116" s="229"/>
      <c r="L116" s="235"/>
      <c r="M116" s="236"/>
      <c r="N116" s="237"/>
      <c r="O116" s="237"/>
      <c r="P116" s="237"/>
      <c r="Q116" s="237"/>
      <c r="R116" s="237"/>
      <c r="S116" s="237"/>
      <c r="T116" s="238"/>
      <c r="U116" s="13"/>
      <c r="V116" s="13"/>
      <c r="W116" s="13"/>
      <c r="X116" s="13"/>
      <c r="Y116" s="13"/>
      <c r="Z116" s="13"/>
      <c r="AA116" s="13"/>
      <c r="AB116" s="13"/>
      <c r="AC116" s="13"/>
      <c r="AD116" s="13"/>
      <c r="AE116" s="13"/>
      <c r="AT116" s="239" t="s">
        <v>219</v>
      </c>
      <c r="AU116" s="239" t="s">
        <v>69</v>
      </c>
      <c r="AV116" s="13" t="s">
        <v>78</v>
      </c>
      <c r="AW116" s="13" t="s">
        <v>31</v>
      </c>
      <c r="AX116" s="13" t="s">
        <v>69</v>
      </c>
      <c r="AY116" s="239" t="s">
        <v>206</v>
      </c>
    </row>
    <row r="117" s="15" customFormat="1">
      <c r="A117" s="15"/>
      <c r="B117" s="261"/>
      <c r="C117" s="262"/>
      <c r="D117" s="230" t="s">
        <v>219</v>
      </c>
      <c r="E117" s="263" t="s">
        <v>19</v>
      </c>
      <c r="F117" s="264" t="s">
        <v>312</v>
      </c>
      <c r="G117" s="262"/>
      <c r="H117" s="265">
        <v>52.634999999999998</v>
      </c>
      <c r="I117" s="266"/>
      <c r="J117" s="262"/>
      <c r="K117" s="262"/>
      <c r="L117" s="267"/>
      <c r="M117" s="268"/>
      <c r="N117" s="269"/>
      <c r="O117" s="269"/>
      <c r="P117" s="269"/>
      <c r="Q117" s="269"/>
      <c r="R117" s="269"/>
      <c r="S117" s="269"/>
      <c r="T117" s="270"/>
      <c r="U117" s="15"/>
      <c r="V117" s="15"/>
      <c r="W117" s="15"/>
      <c r="X117" s="15"/>
      <c r="Y117" s="15"/>
      <c r="Z117" s="15"/>
      <c r="AA117" s="15"/>
      <c r="AB117" s="15"/>
      <c r="AC117" s="15"/>
      <c r="AD117" s="15"/>
      <c r="AE117" s="15"/>
      <c r="AT117" s="271" t="s">
        <v>219</v>
      </c>
      <c r="AU117" s="271" t="s">
        <v>69</v>
      </c>
      <c r="AV117" s="15" t="s">
        <v>213</v>
      </c>
      <c r="AW117" s="15" t="s">
        <v>31</v>
      </c>
      <c r="AX117" s="15" t="s">
        <v>76</v>
      </c>
      <c r="AY117" s="271" t="s">
        <v>206</v>
      </c>
    </row>
    <row r="118" s="2" customFormat="1" ht="142.2" customHeight="1">
      <c r="A118" s="39"/>
      <c r="B118" s="40"/>
      <c r="C118" s="214" t="s">
        <v>290</v>
      </c>
      <c r="D118" s="214" t="s">
        <v>209</v>
      </c>
      <c r="E118" s="215" t="s">
        <v>314</v>
      </c>
      <c r="F118" s="216" t="s">
        <v>315</v>
      </c>
      <c r="G118" s="217" t="s">
        <v>302</v>
      </c>
      <c r="H118" s="218">
        <v>25.343</v>
      </c>
      <c r="I118" s="219"/>
      <c r="J118" s="220">
        <f>ROUND(I118*H118,2)</f>
        <v>0</v>
      </c>
      <c r="K118" s="221"/>
      <c r="L118" s="45"/>
      <c r="M118" s="222" t="s">
        <v>19</v>
      </c>
      <c r="N118" s="223" t="s">
        <v>40</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213</v>
      </c>
      <c r="AT118" s="226" t="s">
        <v>209</v>
      </c>
      <c r="AU118" s="226" t="s">
        <v>69</v>
      </c>
      <c r="AY118" s="18" t="s">
        <v>206</v>
      </c>
      <c r="BE118" s="227">
        <f>IF(N118="základní",J118,0)</f>
        <v>0</v>
      </c>
      <c r="BF118" s="227">
        <f>IF(N118="snížená",J118,0)</f>
        <v>0</v>
      </c>
      <c r="BG118" s="227">
        <f>IF(N118="zákl. přenesená",J118,0)</f>
        <v>0</v>
      </c>
      <c r="BH118" s="227">
        <f>IF(N118="sníž. přenesená",J118,0)</f>
        <v>0</v>
      </c>
      <c r="BI118" s="227">
        <f>IF(N118="nulová",J118,0)</f>
        <v>0</v>
      </c>
      <c r="BJ118" s="18" t="s">
        <v>76</v>
      </c>
      <c r="BK118" s="227">
        <f>ROUND(I118*H118,2)</f>
        <v>0</v>
      </c>
      <c r="BL118" s="18" t="s">
        <v>213</v>
      </c>
      <c r="BM118" s="226" t="s">
        <v>596</v>
      </c>
    </row>
    <row r="119" s="14" customFormat="1">
      <c r="A119" s="14"/>
      <c r="B119" s="251"/>
      <c r="C119" s="252"/>
      <c r="D119" s="230" t="s">
        <v>219</v>
      </c>
      <c r="E119" s="253" t="s">
        <v>19</v>
      </c>
      <c r="F119" s="254" t="s">
        <v>465</v>
      </c>
      <c r="G119" s="252"/>
      <c r="H119" s="253" t="s">
        <v>19</v>
      </c>
      <c r="I119" s="255"/>
      <c r="J119" s="252"/>
      <c r="K119" s="252"/>
      <c r="L119" s="256"/>
      <c r="M119" s="257"/>
      <c r="N119" s="258"/>
      <c r="O119" s="258"/>
      <c r="P119" s="258"/>
      <c r="Q119" s="258"/>
      <c r="R119" s="258"/>
      <c r="S119" s="258"/>
      <c r="T119" s="259"/>
      <c r="U119" s="14"/>
      <c r="V119" s="14"/>
      <c r="W119" s="14"/>
      <c r="X119" s="14"/>
      <c r="Y119" s="14"/>
      <c r="Z119" s="14"/>
      <c r="AA119" s="14"/>
      <c r="AB119" s="14"/>
      <c r="AC119" s="14"/>
      <c r="AD119" s="14"/>
      <c r="AE119" s="14"/>
      <c r="AT119" s="260" t="s">
        <v>219</v>
      </c>
      <c r="AU119" s="260" t="s">
        <v>69</v>
      </c>
      <c r="AV119" s="14" t="s">
        <v>76</v>
      </c>
      <c r="AW119" s="14" t="s">
        <v>31</v>
      </c>
      <c r="AX119" s="14" t="s">
        <v>69</v>
      </c>
      <c r="AY119" s="260" t="s">
        <v>206</v>
      </c>
    </row>
    <row r="120" s="13" customFormat="1">
      <c r="A120" s="13"/>
      <c r="B120" s="228"/>
      <c r="C120" s="229"/>
      <c r="D120" s="230" t="s">
        <v>219</v>
      </c>
      <c r="E120" s="231" t="s">
        <v>19</v>
      </c>
      <c r="F120" s="232" t="s">
        <v>593</v>
      </c>
      <c r="G120" s="229"/>
      <c r="H120" s="233">
        <v>25.343</v>
      </c>
      <c r="I120" s="234"/>
      <c r="J120" s="229"/>
      <c r="K120" s="229"/>
      <c r="L120" s="235"/>
      <c r="M120" s="236"/>
      <c r="N120" s="237"/>
      <c r="O120" s="237"/>
      <c r="P120" s="237"/>
      <c r="Q120" s="237"/>
      <c r="R120" s="237"/>
      <c r="S120" s="237"/>
      <c r="T120" s="238"/>
      <c r="U120" s="13"/>
      <c r="V120" s="13"/>
      <c r="W120" s="13"/>
      <c r="X120" s="13"/>
      <c r="Y120" s="13"/>
      <c r="Z120" s="13"/>
      <c r="AA120" s="13"/>
      <c r="AB120" s="13"/>
      <c r="AC120" s="13"/>
      <c r="AD120" s="13"/>
      <c r="AE120" s="13"/>
      <c r="AT120" s="239" t="s">
        <v>219</v>
      </c>
      <c r="AU120" s="239" t="s">
        <v>69</v>
      </c>
      <c r="AV120" s="13" t="s">
        <v>78</v>
      </c>
      <c r="AW120" s="13" t="s">
        <v>31</v>
      </c>
      <c r="AX120" s="13" t="s">
        <v>76</v>
      </c>
      <c r="AY120" s="239" t="s">
        <v>206</v>
      </c>
    </row>
    <row r="121" s="2" customFormat="1" ht="156.75" customHeight="1">
      <c r="A121" s="39"/>
      <c r="B121" s="40"/>
      <c r="C121" s="214" t="s">
        <v>294</v>
      </c>
      <c r="D121" s="214" t="s">
        <v>209</v>
      </c>
      <c r="E121" s="215" t="s">
        <v>339</v>
      </c>
      <c r="F121" s="216" t="s">
        <v>340</v>
      </c>
      <c r="G121" s="217" t="s">
        <v>302</v>
      </c>
      <c r="H121" s="218">
        <v>0.51800000000000002</v>
      </c>
      <c r="I121" s="219"/>
      <c r="J121" s="220">
        <f>ROUND(I121*H121,2)</f>
        <v>0</v>
      </c>
      <c r="K121" s="221"/>
      <c r="L121" s="45"/>
      <c r="M121" s="222" t="s">
        <v>19</v>
      </c>
      <c r="N121" s="223" t="s">
        <v>40</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213</v>
      </c>
      <c r="AT121" s="226" t="s">
        <v>209</v>
      </c>
      <c r="AU121" s="226" t="s">
        <v>69</v>
      </c>
      <c r="AY121" s="18" t="s">
        <v>206</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213</v>
      </c>
      <c r="BM121" s="226" t="s">
        <v>597</v>
      </c>
    </row>
    <row r="122" s="14" customFormat="1">
      <c r="A122" s="14"/>
      <c r="B122" s="251"/>
      <c r="C122" s="252"/>
      <c r="D122" s="230" t="s">
        <v>219</v>
      </c>
      <c r="E122" s="253" t="s">
        <v>19</v>
      </c>
      <c r="F122" s="254" t="s">
        <v>342</v>
      </c>
      <c r="G122" s="252"/>
      <c r="H122" s="253" t="s">
        <v>19</v>
      </c>
      <c r="I122" s="255"/>
      <c r="J122" s="252"/>
      <c r="K122" s="252"/>
      <c r="L122" s="256"/>
      <c r="M122" s="257"/>
      <c r="N122" s="258"/>
      <c r="O122" s="258"/>
      <c r="P122" s="258"/>
      <c r="Q122" s="258"/>
      <c r="R122" s="258"/>
      <c r="S122" s="258"/>
      <c r="T122" s="259"/>
      <c r="U122" s="14"/>
      <c r="V122" s="14"/>
      <c r="W122" s="14"/>
      <c r="X122" s="14"/>
      <c r="Y122" s="14"/>
      <c r="Z122" s="14"/>
      <c r="AA122" s="14"/>
      <c r="AB122" s="14"/>
      <c r="AC122" s="14"/>
      <c r="AD122" s="14"/>
      <c r="AE122" s="14"/>
      <c r="AT122" s="260" t="s">
        <v>219</v>
      </c>
      <c r="AU122" s="260" t="s">
        <v>69</v>
      </c>
      <c r="AV122" s="14" t="s">
        <v>76</v>
      </c>
      <c r="AW122" s="14" t="s">
        <v>31</v>
      </c>
      <c r="AX122" s="14" t="s">
        <v>69</v>
      </c>
      <c r="AY122" s="260" t="s">
        <v>206</v>
      </c>
    </row>
    <row r="123" s="13" customFormat="1">
      <c r="A123" s="13"/>
      <c r="B123" s="228"/>
      <c r="C123" s="229"/>
      <c r="D123" s="230" t="s">
        <v>219</v>
      </c>
      <c r="E123" s="231" t="s">
        <v>19</v>
      </c>
      <c r="F123" s="232" t="s">
        <v>598</v>
      </c>
      <c r="G123" s="229"/>
      <c r="H123" s="233">
        <v>0.51800000000000002</v>
      </c>
      <c r="I123" s="234"/>
      <c r="J123" s="229"/>
      <c r="K123" s="229"/>
      <c r="L123" s="235"/>
      <c r="M123" s="236"/>
      <c r="N123" s="237"/>
      <c r="O123" s="237"/>
      <c r="P123" s="237"/>
      <c r="Q123" s="237"/>
      <c r="R123" s="237"/>
      <c r="S123" s="237"/>
      <c r="T123" s="238"/>
      <c r="U123" s="13"/>
      <c r="V123" s="13"/>
      <c r="W123" s="13"/>
      <c r="X123" s="13"/>
      <c r="Y123" s="13"/>
      <c r="Z123" s="13"/>
      <c r="AA123" s="13"/>
      <c r="AB123" s="13"/>
      <c r="AC123" s="13"/>
      <c r="AD123" s="13"/>
      <c r="AE123" s="13"/>
      <c r="AT123" s="239" t="s">
        <v>219</v>
      </c>
      <c r="AU123" s="239" t="s">
        <v>69</v>
      </c>
      <c r="AV123" s="13" t="s">
        <v>78</v>
      </c>
      <c r="AW123" s="13" t="s">
        <v>31</v>
      </c>
      <c r="AX123" s="13" t="s">
        <v>76</v>
      </c>
      <c r="AY123" s="239" t="s">
        <v>206</v>
      </c>
    </row>
    <row r="124" s="2" customFormat="1" ht="142.2" customHeight="1">
      <c r="A124" s="39"/>
      <c r="B124" s="40"/>
      <c r="C124" s="214" t="s">
        <v>7</v>
      </c>
      <c r="D124" s="214" t="s">
        <v>209</v>
      </c>
      <c r="E124" s="215" t="s">
        <v>319</v>
      </c>
      <c r="F124" s="216" t="s">
        <v>320</v>
      </c>
      <c r="G124" s="217" t="s">
        <v>302</v>
      </c>
      <c r="H124" s="218">
        <v>27.292000000000002</v>
      </c>
      <c r="I124" s="219"/>
      <c r="J124" s="220">
        <f>ROUND(I124*H124,2)</f>
        <v>0</v>
      </c>
      <c r="K124" s="221"/>
      <c r="L124" s="45"/>
      <c r="M124" s="222" t="s">
        <v>19</v>
      </c>
      <c r="N124" s="223" t="s">
        <v>40</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213</v>
      </c>
      <c r="AT124" s="226" t="s">
        <v>209</v>
      </c>
      <c r="AU124" s="226" t="s">
        <v>69</v>
      </c>
      <c r="AY124" s="18" t="s">
        <v>206</v>
      </c>
      <c r="BE124" s="227">
        <f>IF(N124="základní",J124,0)</f>
        <v>0</v>
      </c>
      <c r="BF124" s="227">
        <f>IF(N124="snížená",J124,0)</f>
        <v>0</v>
      </c>
      <c r="BG124" s="227">
        <f>IF(N124="zákl. přenesená",J124,0)</f>
        <v>0</v>
      </c>
      <c r="BH124" s="227">
        <f>IF(N124="sníž. přenesená",J124,0)</f>
        <v>0</v>
      </c>
      <c r="BI124" s="227">
        <f>IF(N124="nulová",J124,0)</f>
        <v>0</v>
      </c>
      <c r="BJ124" s="18" t="s">
        <v>76</v>
      </c>
      <c r="BK124" s="227">
        <f>ROUND(I124*H124,2)</f>
        <v>0</v>
      </c>
      <c r="BL124" s="18" t="s">
        <v>213</v>
      </c>
      <c r="BM124" s="226" t="s">
        <v>599</v>
      </c>
    </row>
    <row r="125" s="14" customFormat="1">
      <c r="A125" s="14"/>
      <c r="B125" s="251"/>
      <c r="C125" s="252"/>
      <c r="D125" s="230" t="s">
        <v>219</v>
      </c>
      <c r="E125" s="253" t="s">
        <v>19</v>
      </c>
      <c r="F125" s="254" t="s">
        <v>600</v>
      </c>
      <c r="G125" s="252"/>
      <c r="H125" s="253" t="s">
        <v>19</v>
      </c>
      <c r="I125" s="255"/>
      <c r="J125" s="252"/>
      <c r="K125" s="252"/>
      <c r="L125" s="256"/>
      <c r="M125" s="257"/>
      <c r="N125" s="258"/>
      <c r="O125" s="258"/>
      <c r="P125" s="258"/>
      <c r="Q125" s="258"/>
      <c r="R125" s="258"/>
      <c r="S125" s="258"/>
      <c r="T125" s="259"/>
      <c r="U125" s="14"/>
      <c r="V125" s="14"/>
      <c r="W125" s="14"/>
      <c r="X125" s="14"/>
      <c r="Y125" s="14"/>
      <c r="Z125" s="14"/>
      <c r="AA125" s="14"/>
      <c r="AB125" s="14"/>
      <c r="AC125" s="14"/>
      <c r="AD125" s="14"/>
      <c r="AE125" s="14"/>
      <c r="AT125" s="260" t="s">
        <v>219</v>
      </c>
      <c r="AU125" s="260" t="s">
        <v>69</v>
      </c>
      <c r="AV125" s="14" t="s">
        <v>76</v>
      </c>
      <c r="AW125" s="14" t="s">
        <v>31</v>
      </c>
      <c r="AX125" s="14" t="s">
        <v>69</v>
      </c>
      <c r="AY125" s="260" t="s">
        <v>206</v>
      </c>
    </row>
    <row r="126" s="13" customFormat="1">
      <c r="A126" s="13"/>
      <c r="B126" s="228"/>
      <c r="C126" s="229"/>
      <c r="D126" s="230" t="s">
        <v>219</v>
      </c>
      <c r="E126" s="231" t="s">
        <v>19</v>
      </c>
      <c r="F126" s="232" t="s">
        <v>595</v>
      </c>
      <c r="G126" s="229"/>
      <c r="H126" s="233">
        <v>27.292000000000002</v>
      </c>
      <c r="I126" s="234"/>
      <c r="J126" s="229"/>
      <c r="K126" s="229"/>
      <c r="L126" s="235"/>
      <c r="M126" s="236"/>
      <c r="N126" s="237"/>
      <c r="O126" s="237"/>
      <c r="P126" s="237"/>
      <c r="Q126" s="237"/>
      <c r="R126" s="237"/>
      <c r="S126" s="237"/>
      <c r="T126" s="238"/>
      <c r="U126" s="13"/>
      <c r="V126" s="13"/>
      <c r="W126" s="13"/>
      <c r="X126" s="13"/>
      <c r="Y126" s="13"/>
      <c r="Z126" s="13"/>
      <c r="AA126" s="13"/>
      <c r="AB126" s="13"/>
      <c r="AC126" s="13"/>
      <c r="AD126" s="13"/>
      <c r="AE126" s="13"/>
      <c r="AT126" s="239" t="s">
        <v>219</v>
      </c>
      <c r="AU126" s="239" t="s">
        <v>69</v>
      </c>
      <c r="AV126" s="13" t="s">
        <v>78</v>
      </c>
      <c r="AW126" s="13" t="s">
        <v>31</v>
      </c>
      <c r="AX126" s="13" t="s">
        <v>76</v>
      </c>
      <c r="AY126" s="239" t="s">
        <v>206</v>
      </c>
    </row>
    <row r="127" s="2" customFormat="1" ht="128.55" customHeight="1">
      <c r="A127" s="39"/>
      <c r="B127" s="40"/>
      <c r="C127" s="214" t="s">
        <v>306</v>
      </c>
      <c r="D127" s="214" t="s">
        <v>209</v>
      </c>
      <c r="E127" s="215" t="s">
        <v>323</v>
      </c>
      <c r="F127" s="216" t="s">
        <v>324</v>
      </c>
      <c r="G127" s="217" t="s">
        <v>302</v>
      </c>
      <c r="H127" s="218">
        <v>0.192</v>
      </c>
      <c r="I127" s="219"/>
      <c r="J127" s="220">
        <f>ROUND(I127*H127,2)</f>
        <v>0</v>
      </c>
      <c r="K127" s="221"/>
      <c r="L127" s="45"/>
      <c r="M127" s="222" t="s">
        <v>19</v>
      </c>
      <c r="N127" s="223" t="s">
        <v>40</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213</v>
      </c>
      <c r="AT127" s="226" t="s">
        <v>209</v>
      </c>
      <c r="AU127" s="226" t="s">
        <v>69</v>
      </c>
      <c r="AY127" s="18" t="s">
        <v>206</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213</v>
      </c>
      <c r="BM127" s="226" t="s">
        <v>601</v>
      </c>
    </row>
    <row r="128" s="14" customFormat="1">
      <c r="A128" s="14"/>
      <c r="B128" s="251"/>
      <c r="C128" s="252"/>
      <c r="D128" s="230" t="s">
        <v>219</v>
      </c>
      <c r="E128" s="253" t="s">
        <v>19</v>
      </c>
      <c r="F128" s="254" t="s">
        <v>326</v>
      </c>
      <c r="G128" s="252"/>
      <c r="H128" s="253" t="s">
        <v>19</v>
      </c>
      <c r="I128" s="255"/>
      <c r="J128" s="252"/>
      <c r="K128" s="252"/>
      <c r="L128" s="256"/>
      <c r="M128" s="257"/>
      <c r="N128" s="258"/>
      <c r="O128" s="258"/>
      <c r="P128" s="258"/>
      <c r="Q128" s="258"/>
      <c r="R128" s="258"/>
      <c r="S128" s="258"/>
      <c r="T128" s="259"/>
      <c r="U128" s="14"/>
      <c r="V128" s="14"/>
      <c r="W128" s="14"/>
      <c r="X128" s="14"/>
      <c r="Y128" s="14"/>
      <c r="Z128" s="14"/>
      <c r="AA128" s="14"/>
      <c r="AB128" s="14"/>
      <c r="AC128" s="14"/>
      <c r="AD128" s="14"/>
      <c r="AE128" s="14"/>
      <c r="AT128" s="260" t="s">
        <v>219</v>
      </c>
      <c r="AU128" s="260" t="s">
        <v>69</v>
      </c>
      <c r="AV128" s="14" t="s">
        <v>76</v>
      </c>
      <c r="AW128" s="14" t="s">
        <v>31</v>
      </c>
      <c r="AX128" s="14" t="s">
        <v>69</v>
      </c>
      <c r="AY128" s="260" t="s">
        <v>206</v>
      </c>
    </row>
    <row r="129" s="13" customFormat="1">
      <c r="A129" s="13"/>
      <c r="B129" s="228"/>
      <c r="C129" s="229"/>
      <c r="D129" s="230" t="s">
        <v>219</v>
      </c>
      <c r="E129" s="231" t="s">
        <v>19</v>
      </c>
      <c r="F129" s="232" t="s">
        <v>602</v>
      </c>
      <c r="G129" s="229"/>
      <c r="H129" s="233">
        <v>0.192</v>
      </c>
      <c r="I129" s="234"/>
      <c r="J129" s="229"/>
      <c r="K129" s="229"/>
      <c r="L129" s="235"/>
      <c r="M129" s="236"/>
      <c r="N129" s="237"/>
      <c r="O129" s="237"/>
      <c r="P129" s="237"/>
      <c r="Q129" s="237"/>
      <c r="R129" s="237"/>
      <c r="S129" s="237"/>
      <c r="T129" s="238"/>
      <c r="U129" s="13"/>
      <c r="V129" s="13"/>
      <c r="W129" s="13"/>
      <c r="X129" s="13"/>
      <c r="Y129" s="13"/>
      <c r="Z129" s="13"/>
      <c r="AA129" s="13"/>
      <c r="AB129" s="13"/>
      <c r="AC129" s="13"/>
      <c r="AD129" s="13"/>
      <c r="AE129" s="13"/>
      <c r="AT129" s="239" t="s">
        <v>219</v>
      </c>
      <c r="AU129" s="239" t="s">
        <v>69</v>
      </c>
      <c r="AV129" s="13" t="s">
        <v>78</v>
      </c>
      <c r="AW129" s="13" t="s">
        <v>31</v>
      </c>
      <c r="AX129" s="13" t="s">
        <v>76</v>
      </c>
      <c r="AY129" s="239" t="s">
        <v>206</v>
      </c>
    </row>
    <row r="130" s="2" customFormat="1" ht="128.55" customHeight="1">
      <c r="A130" s="39"/>
      <c r="B130" s="40"/>
      <c r="C130" s="214" t="s">
        <v>313</v>
      </c>
      <c r="D130" s="214" t="s">
        <v>209</v>
      </c>
      <c r="E130" s="215" t="s">
        <v>329</v>
      </c>
      <c r="F130" s="216" t="s">
        <v>330</v>
      </c>
      <c r="G130" s="217" t="s">
        <v>302</v>
      </c>
      <c r="H130" s="218">
        <v>0.32600000000000001</v>
      </c>
      <c r="I130" s="219"/>
      <c r="J130" s="220">
        <f>ROUND(I130*H130,2)</f>
        <v>0</v>
      </c>
      <c r="K130" s="221"/>
      <c r="L130" s="45"/>
      <c r="M130" s="222" t="s">
        <v>19</v>
      </c>
      <c r="N130" s="223" t="s">
        <v>40</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213</v>
      </c>
      <c r="AT130" s="226" t="s">
        <v>209</v>
      </c>
      <c r="AU130" s="226" t="s">
        <v>69</v>
      </c>
      <c r="AY130" s="18" t="s">
        <v>206</v>
      </c>
      <c r="BE130" s="227">
        <f>IF(N130="základní",J130,0)</f>
        <v>0</v>
      </c>
      <c r="BF130" s="227">
        <f>IF(N130="snížená",J130,0)</f>
        <v>0</v>
      </c>
      <c r="BG130" s="227">
        <f>IF(N130="zákl. přenesená",J130,0)</f>
        <v>0</v>
      </c>
      <c r="BH130" s="227">
        <f>IF(N130="sníž. přenesená",J130,0)</f>
        <v>0</v>
      </c>
      <c r="BI130" s="227">
        <f>IF(N130="nulová",J130,0)</f>
        <v>0</v>
      </c>
      <c r="BJ130" s="18" t="s">
        <v>76</v>
      </c>
      <c r="BK130" s="227">
        <f>ROUND(I130*H130,2)</f>
        <v>0</v>
      </c>
      <c r="BL130" s="18" t="s">
        <v>213</v>
      </c>
      <c r="BM130" s="226" t="s">
        <v>603</v>
      </c>
    </row>
    <row r="131" s="14" customFormat="1">
      <c r="A131" s="14"/>
      <c r="B131" s="251"/>
      <c r="C131" s="252"/>
      <c r="D131" s="230" t="s">
        <v>219</v>
      </c>
      <c r="E131" s="253" t="s">
        <v>19</v>
      </c>
      <c r="F131" s="254" t="s">
        <v>332</v>
      </c>
      <c r="G131" s="252"/>
      <c r="H131" s="253" t="s">
        <v>19</v>
      </c>
      <c r="I131" s="255"/>
      <c r="J131" s="252"/>
      <c r="K131" s="252"/>
      <c r="L131" s="256"/>
      <c r="M131" s="257"/>
      <c r="N131" s="258"/>
      <c r="O131" s="258"/>
      <c r="P131" s="258"/>
      <c r="Q131" s="258"/>
      <c r="R131" s="258"/>
      <c r="S131" s="258"/>
      <c r="T131" s="259"/>
      <c r="U131" s="14"/>
      <c r="V131" s="14"/>
      <c r="W131" s="14"/>
      <c r="X131" s="14"/>
      <c r="Y131" s="14"/>
      <c r="Z131" s="14"/>
      <c r="AA131" s="14"/>
      <c r="AB131" s="14"/>
      <c r="AC131" s="14"/>
      <c r="AD131" s="14"/>
      <c r="AE131" s="14"/>
      <c r="AT131" s="260" t="s">
        <v>219</v>
      </c>
      <c r="AU131" s="260" t="s">
        <v>69</v>
      </c>
      <c r="AV131" s="14" t="s">
        <v>76</v>
      </c>
      <c r="AW131" s="14" t="s">
        <v>31</v>
      </c>
      <c r="AX131" s="14" t="s">
        <v>69</v>
      </c>
      <c r="AY131" s="260" t="s">
        <v>206</v>
      </c>
    </row>
    <row r="132" s="13" customFormat="1">
      <c r="A132" s="13"/>
      <c r="B132" s="228"/>
      <c r="C132" s="229"/>
      <c r="D132" s="230" t="s">
        <v>219</v>
      </c>
      <c r="E132" s="231" t="s">
        <v>19</v>
      </c>
      <c r="F132" s="232" t="s">
        <v>604</v>
      </c>
      <c r="G132" s="229"/>
      <c r="H132" s="233">
        <v>0.32600000000000001</v>
      </c>
      <c r="I132" s="234"/>
      <c r="J132" s="229"/>
      <c r="K132" s="229"/>
      <c r="L132" s="235"/>
      <c r="M132" s="236"/>
      <c r="N132" s="237"/>
      <c r="O132" s="237"/>
      <c r="P132" s="237"/>
      <c r="Q132" s="237"/>
      <c r="R132" s="237"/>
      <c r="S132" s="237"/>
      <c r="T132" s="238"/>
      <c r="U132" s="13"/>
      <c r="V132" s="13"/>
      <c r="W132" s="13"/>
      <c r="X132" s="13"/>
      <c r="Y132" s="13"/>
      <c r="Z132" s="13"/>
      <c r="AA132" s="13"/>
      <c r="AB132" s="13"/>
      <c r="AC132" s="13"/>
      <c r="AD132" s="13"/>
      <c r="AE132" s="13"/>
      <c r="AT132" s="239" t="s">
        <v>219</v>
      </c>
      <c r="AU132" s="239" t="s">
        <v>69</v>
      </c>
      <c r="AV132" s="13" t="s">
        <v>78</v>
      </c>
      <c r="AW132" s="13" t="s">
        <v>31</v>
      </c>
      <c r="AX132" s="13" t="s">
        <v>76</v>
      </c>
      <c r="AY132" s="239" t="s">
        <v>206</v>
      </c>
    </row>
    <row r="133" s="2" customFormat="1" ht="90" customHeight="1">
      <c r="A133" s="39"/>
      <c r="B133" s="40"/>
      <c r="C133" s="214" t="s">
        <v>318</v>
      </c>
      <c r="D133" s="214" t="s">
        <v>209</v>
      </c>
      <c r="E133" s="215" t="s">
        <v>335</v>
      </c>
      <c r="F133" s="216" t="s">
        <v>336</v>
      </c>
      <c r="G133" s="217" t="s">
        <v>302</v>
      </c>
      <c r="H133" s="218">
        <v>0.32600000000000001</v>
      </c>
      <c r="I133" s="219"/>
      <c r="J133" s="220">
        <f>ROUND(I133*H133,2)</f>
        <v>0</v>
      </c>
      <c r="K133" s="221"/>
      <c r="L133" s="45"/>
      <c r="M133" s="275" t="s">
        <v>19</v>
      </c>
      <c r="N133" s="276" t="s">
        <v>40</v>
      </c>
      <c r="O133" s="277"/>
      <c r="P133" s="278">
        <f>O133*H133</f>
        <v>0</v>
      </c>
      <c r="Q133" s="278">
        <v>0</v>
      </c>
      <c r="R133" s="278">
        <f>Q133*H133</f>
        <v>0</v>
      </c>
      <c r="S133" s="278">
        <v>0</v>
      </c>
      <c r="T133" s="279">
        <f>S133*H133</f>
        <v>0</v>
      </c>
      <c r="U133" s="39"/>
      <c r="V133" s="39"/>
      <c r="W133" s="39"/>
      <c r="X133" s="39"/>
      <c r="Y133" s="39"/>
      <c r="Z133" s="39"/>
      <c r="AA133" s="39"/>
      <c r="AB133" s="39"/>
      <c r="AC133" s="39"/>
      <c r="AD133" s="39"/>
      <c r="AE133" s="39"/>
      <c r="AR133" s="226" t="s">
        <v>213</v>
      </c>
      <c r="AT133" s="226" t="s">
        <v>209</v>
      </c>
      <c r="AU133" s="226" t="s">
        <v>69</v>
      </c>
      <c r="AY133" s="18" t="s">
        <v>206</v>
      </c>
      <c r="BE133" s="227">
        <f>IF(N133="základní",J133,0)</f>
        <v>0</v>
      </c>
      <c r="BF133" s="227">
        <f>IF(N133="snížená",J133,0)</f>
        <v>0</v>
      </c>
      <c r="BG133" s="227">
        <f>IF(N133="zákl. přenesená",J133,0)</f>
        <v>0</v>
      </c>
      <c r="BH133" s="227">
        <f>IF(N133="sníž. přenesená",J133,0)</f>
        <v>0</v>
      </c>
      <c r="BI133" s="227">
        <f>IF(N133="nulová",J133,0)</f>
        <v>0</v>
      </c>
      <c r="BJ133" s="18" t="s">
        <v>76</v>
      </c>
      <c r="BK133" s="227">
        <f>ROUND(I133*H133,2)</f>
        <v>0</v>
      </c>
      <c r="BL133" s="18" t="s">
        <v>213</v>
      </c>
      <c r="BM133" s="226" t="s">
        <v>605</v>
      </c>
    </row>
    <row r="134" s="2" customFormat="1" ht="6.96" customHeight="1">
      <c r="A134" s="39"/>
      <c r="B134" s="60"/>
      <c r="C134" s="61"/>
      <c r="D134" s="61"/>
      <c r="E134" s="61"/>
      <c r="F134" s="61"/>
      <c r="G134" s="61"/>
      <c r="H134" s="61"/>
      <c r="I134" s="61"/>
      <c r="J134" s="61"/>
      <c r="K134" s="61"/>
      <c r="L134" s="45"/>
      <c r="M134" s="39"/>
      <c r="O134" s="39"/>
      <c r="P134" s="39"/>
      <c r="Q134" s="39"/>
      <c r="R134" s="39"/>
      <c r="S134" s="39"/>
      <c r="T134" s="39"/>
      <c r="U134" s="39"/>
      <c r="V134" s="39"/>
      <c r="W134" s="39"/>
      <c r="X134" s="39"/>
      <c r="Y134" s="39"/>
      <c r="Z134" s="39"/>
      <c r="AA134" s="39"/>
      <c r="AB134" s="39"/>
      <c r="AC134" s="39"/>
      <c r="AD134" s="39"/>
      <c r="AE134" s="39"/>
    </row>
  </sheetData>
  <sheetProtection sheet="1" autoFilter="0" formatColumns="0" formatRows="0" objects="1" scenarios="1" spinCount="100000" saltValue="NlkYOvW0oMK+sHL+PR75WNQWmyQsgCFQOCIjIAv+WUwNAkCU96rbj1M6Fjj5nuDxPsGrSvsIiAK3oaWEphjROg==" hashValue="DQVyRcJCbO52IV5K0UmlvUbQVUX3qasX0tIeRbQHbbPQZ+Ex7NR2sEgign8NDbCnzz31plVE0CrV1FZ85l6WDw==" algorithmName="SHA-512" password="CC35"/>
  <autoFilter ref="C84:K13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9"/>
      <c r="C3" s="140"/>
      <c r="D3" s="140"/>
      <c r="E3" s="140"/>
      <c r="F3" s="140"/>
      <c r="G3" s="140"/>
      <c r="H3" s="140"/>
      <c r="I3" s="140"/>
      <c r="J3" s="140"/>
      <c r="K3" s="140"/>
      <c r="L3" s="21"/>
      <c r="AT3" s="18" t="s">
        <v>78</v>
      </c>
    </row>
    <row r="4" s="1" customFormat="1" ht="24.96" customHeight="1">
      <c r="B4" s="21"/>
      <c r="D4" s="141" t="s">
        <v>180</v>
      </c>
      <c r="L4" s="21"/>
      <c r="M4" s="142" t="s">
        <v>10</v>
      </c>
      <c r="AT4" s="18" t="s">
        <v>4</v>
      </c>
    </row>
    <row r="5" s="1" customFormat="1" ht="6.96" customHeight="1">
      <c r="B5" s="21"/>
      <c r="L5" s="21"/>
    </row>
    <row r="6" s="1" customFormat="1" ht="12" customHeight="1">
      <c r="B6" s="21"/>
      <c r="D6" s="143" t="s">
        <v>16</v>
      </c>
      <c r="L6" s="21"/>
    </row>
    <row r="7" s="1" customFormat="1" ht="26.25" customHeight="1">
      <c r="B7" s="21"/>
      <c r="E7" s="144" t="str">
        <f>'Rekapitulace stavby'!K6</f>
        <v>Souvislá výměna kolejnic v obvodu Správy tratí Ústí nad Labem pro r. 2022</v>
      </c>
      <c r="F7" s="143"/>
      <c r="G7" s="143"/>
      <c r="H7" s="143"/>
      <c r="L7" s="21"/>
    </row>
    <row r="8" s="1" customFormat="1" ht="12" customHeight="1">
      <c r="B8" s="21"/>
      <c r="D8" s="143" t="s">
        <v>181</v>
      </c>
      <c r="L8" s="21"/>
    </row>
    <row r="9" s="2" customFormat="1" ht="16.5" customHeight="1">
      <c r="A9" s="39"/>
      <c r="B9" s="45"/>
      <c r="C9" s="39"/>
      <c r="D9" s="39"/>
      <c r="E9" s="144" t="s">
        <v>182</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183</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606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2. 11. 2021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tr">
        <f>IF('Rekapitulace stavby'!AN10="","",'Rekapitulace stavby'!AN10)</f>
        <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tr">
        <f>IF('Rekapitulace stavby'!E11="","",'Rekapitulace stavby'!E11)</f>
        <v xml:space="preserve"> </v>
      </c>
      <c r="F17" s="39"/>
      <c r="G17" s="39"/>
      <c r="H17" s="39"/>
      <c r="I17" s="143" t="s">
        <v>27</v>
      </c>
      <c r="J17" s="134" t="str">
        <f>IF('Rekapitulace stavby'!AN11="","",'Rekapitulace stavby'!AN11)</f>
        <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28</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27</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30</v>
      </c>
      <c r="E22" s="39"/>
      <c r="F22" s="39"/>
      <c r="G22" s="39"/>
      <c r="H22" s="39"/>
      <c r="I22" s="143" t="s">
        <v>26</v>
      </c>
      <c r="J22" s="134" t="str">
        <f>IF('Rekapitulace stavby'!AN16="","",'Rekapitulace stavby'!AN16)</f>
        <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3" t="s">
        <v>27</v>
      </c>
      <c r="J23" s="134" t="str">
        <f>IF('Rekapitulace stavby'!AN17="","",'Rekapitulace stavby'!AN17)</f>
        <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32</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27</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33</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35</v>
      </c>
      <c r="E32" s="39"/>
      <c r="F32" s="39"/>
      <c r="G32" s="39"/>
      <c r="H32" s="39"/>
      <c r="I32" s="39"/>
      <c r="J32" s="154">
        <f>ROUND(J85,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37</v>
      </c>
      <c r="G34" s="39"/>
      <c r="H34" s="39"/>
      <c r="I34" s="155" t="s">
        <v>36</v>
      </c>
      <c r="J34" s="155" t="s">
        <v>38</v>
      </c>
      <c r="K34" s="39"/>
      <c r="L34" s="145"/>
      <c r="S34" s="39"/>
      <c r="T34" s="39"/>
      <c r="U34" s="39"/>
      <c r="V34" s="39"/>
      <c r="W34" s="39"/>
      <c r="X34" s="39"/>
      <c r="Y34" s="39"/>
      <c r="Z34" s="39"/>
      <c r="AA34" s="39"/>
      <c r="AB34" s="39"/>
      <c r="AC34" s="39"/>
      <c r="AD34" s="39"/>
      <c r="AE34" s="39"/>
    </row>
    <row r="35" s="2" customFormat="1" ht="14.4" customHeight="1">
      <c r="A35" s="39"/>
      <c r="B35" s="45"/>
      <c r="C35" s="39"/>
      <c r="D35" s="156" t="s">
        <v>39</v>
      </c>
      <c r="E35" s="143" t="s">
        <v>40</v>
      </c>
      <c r="F35" s="157">
        <f>ROUND((SUM(BE85:BE128)),  2)</f>
        <v>0</v>
      </c>
      <c r="G35" s="39"/>
      <c r="H35" s="39"/>
      <c r="I35" s="158">
        <v>0.20999999999999999</v>
      </c>
      <c r="J35" s="157">
        <f>ROUND(((SUM(BE85:BE128))*I35),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41</v>
      </c>
      <c r="F36" s="157">
        <f>ROUND((SUM(BF85:BF128)),  2)</f>
        <v>0</v>
      </c>
      <c r="G36" s="39"/>
      <c r="H36" s="39"/>
      <c r="I36" s="158">
        <v>0.14999999999999999</v>
      </c>
      <c r="J36" s="157">
        <f>ROUND(((SUM(BF85:BF128))*I36),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57">
        <f>ROUND((SUM(BG85:BG128)),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43</v>
      </c>
      <c r="F38" s="157">
        <f>ROUND((SUM(BH85:BH128)),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44</v>
      </c>
      <c r="F39" s="157">
        <f>ROUND((SUM(BI85:BI128)),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45</v>
      </c>
      <c r="E41" s="161"/>
      <c r="F41" s="161"/>
      <c r="G41" s="162" t="s">
        <v>46</v>
      </c>
      <c r="H41" s="163" t="s">
        <v>47</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185</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26.25" customHeight="1">
      <c r="A50" s="39"/>
      <c r="B50" s="40"/>
      <c r="C50" s="41"/>
      <c r="D50" s="41"/>
      <c r="E50" s="170" t="str">
        <f>E7</f>
        <v>Souvislá výměna kolejnic v obvodu Správy tratí Ústí nad Labem pro r. 2022</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181</v>
      </c>
      <c r="D51" s="23"/>
      <c r="E51" s="23"/>
      <c r="F51" s="23"/>
      <c r="G51" s="23"/>
      <c r="H51" s="23"/>
      <c r="I51" s="23"/>
      <c r="J51" s="23"/>
      <c r="K51" s="23"/>
      <c r="L51" s="21"/>
    </row>
    <row r="52" s="2" customFormat="1" ht="16.5" customHeight="1">
      <c r="A52" s="39"/>
      <c r="B52" s="40"/>
      <c r="C52" s="41"/>
      <c r="D52" s="41"/>
      <c r="E52" s="170" t="s">
        <v>182</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183</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01.08 - SO 01.08 - km 416,745 - 417,015</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2. 11. 2021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v>
      </c>
      <c r="G58" s="41"/>
      <c r="H58" s="41"/>
      <c r="I58" s="33" t="s">
        <v>30</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28</v>
      </c>
      <c r="D59" s="41"/>
      <c r="E59" s="41"/>
      <c r="F59" s="28" t="str">
        <f>IF(E20="","",E20)</f>
        <v>Vyplň údaj</v>
      </c>
      <c r="G59" s="41"/>
      <c r="H59" s="41"/>
      <c r="I59" s="33" t="s">
        <v>32</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186</v>
      </c>
      <c r="D61" s="172"/>
      <c r="E61" s="172"/>
      <c r="F61" s="172"/>
      <c r="G61" s="172"/>
      <c r="H61" s="172"/>
      <c r="I61" s="172"/>
      <c r="J61" s="173" t="s">
        <v>187</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67</v>
      </c>
      <c r="D63" s="41"/>
      <c r="E63" s="41"/>
      <c r="F63" s="41"/>
      <c r="G63" s="41"/>
      <c r="H63" s="41"/>
      <c r="I63" s="41"/>
      <c r="J63" s="103">
        <f>J85</f>
        <v>0</v>
      </c>
      <c r="K63" s="41"/>
      <c r="L63" s="145"/>
      <c r="S63" s="39"/>
      <c r="T63" s="39"/>
      <c r="U63" s="39"/>
      <c r="V63" s="39"/>
      <c r="W63" s="39"/>
      <c r="X63" s="39"/>
      <c r="Y63" s="39"/>
      <c r="Z63" s="39"/>
      <c r="AA63" s="39"/>
      <c r="AB63" s="39"/>
      <c r="AC63" s="39"/>
      <c r="AD63" s="39"/>
      <c r="AE63" s="39"/>
      <c r="AU63" s="18" t="s">
        <v>188</v>
      </c>
    </row>
    <row r="64" s="2" customFormat="1" ht="21.84" customHeight="1">
      <c r="A64" s="39"/>
      <c r="B64" s="40"/>
      <c r="C64" s="41"/>
      <c r="D64" s="41"/>
      <c r="E64" s="41"/>
      <c r="F64" s="41"/>
      <c r="G64" s="41"/>
      <c r="H64" s="41"/>
      <c r="I64" s="41"/>
      <c r="J64" s="41"/>
      <c r="K64" s="41"/>
      <c r="L64" s="14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5"/>
      <c r="S69" s="39"/>
      <c r="T69" s="39"/>
      <c r="U69" s="39"/>
      <c r="V69" s="39"/>
      <c r="W69" s="39"/>
      <c r="X69" s="39"/>
      <c r="Y69" s="39"/>
      <c r="Z69" s="39"/>
      <c r="AA69" s="39"/>
      <c r="AB69" s="39"/>
      <c r="AC69" s="39"/>
      <c r="AD69" s="39"/>
      <c r="AE69" s="39"/>
    </row>
    <row r="70" s="2" customFormat="1" ht="24.96" customHeight="1">
      <c r="A70" s="39"/>
      <c r="B70" s="40"/>
      <c r="C70" s="24" t="s">
        <v>191</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26.25" customHeight="1">
      <c r="A73" s="39"/>
      <c r="B73" s="40"/>
      <c r="C73" s="41"/>
      <c r="D73" s="41"/>
      <c r="E73" s="170" t="str">
        <f>E7</f>
        <v>Souvislá výměna kolejnic v obvodu Správy tratí Ústí nad Labem pro r. 2022</v>
      </c>
      <c r="F73" s="33"/>
      <c r="G73" s="33"/>
      <c r="H73" s="33"/>
      <c r="I73" s="41"/>
      <c r="J73" s="41"/>
      <c r="K73" s="41"/>
      <c r="L73" s="145"/>
      <c r="S73" s="39"/>
      <c r="T73" s="39"/>
      <c r="U73" s="39"/>
      <c r="V73" s="39"/>
      <c r="W73" s="39"/>
      <c r="X73" s="39"/>
      <c r="Y73" s="39"/>
      <c r="Z73" s="39"/>
      <c r="AA73" s="39"/>
      <c r="AB73" s="39"/>
      <c r="AC73" s="39"/>
      <c r="AD73" s="39"/>
      <c r="AE73" s="39"/>
    </row>
    <row r="74" s="1" customFormat="1" ht="12" customHeight="1">
      <c r="B74" s="22"/>
      <c r="C74" s="33" t="s">
        <v>181</v>
      </c>
      <c r="D74" s="23"/>
      <c r="E74" s="23"/>
      <c r="F74" s="23"/>
      <c r="G74" s="23"/>
      <c r="H74" s="23"/>
      <c r="I74" s="23"/>
      <c r="J74" s="23"/>
      <c r="K74" s="23"/>
      <c r="L74" s="21"/>
    </row>
    <row r="75" s="2" customFormat="1" ht="16.5" customHeight="1">
      <c r="A75" s="39"/>
      <c r="B75" s="40"/>
      <c r="C75" s="41"/>
      <c r="D75" s="41"/>
      <c r="E75" s="170" t="s">
        <v>182</v>
      </c>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183</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70" t="str">
        <f>E11</f>
        <v>01.08 - SO 01.08 - km 416,745 - 417,015</v>
      </c>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 xml:space="preserve"> </v>
      </c>
      <c r="G79" s="41"/>
      <c r="H79" s="41"/>
      <c r="I79" s="33" t="s">
        <v>23</v>
      </c>
      <c r="J79" s="73" t="str">
        <f>IF(J14="","",J14)</f>
        <v>2. 11. 2021</v>
      </c>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 xml:space="preserve"> </v>
      </c>
      <c r="G81" s="41"/>
      <c r="H81" s="41"/>
      <c r="I81" s="33" t="s">
        <v>30</v>
      </c>
      <c r="J81" s="37" t="str">
        <f>E23</f>
        <v xml:space="preserve"> </v>
      </c>
      <c r="K81" s="41"/>
      <c r="L81" s="145"/>
      <c r="S81" s="39"/>
      <c r="T81" s="39"/>
      <c r="U81" s="39"/>
      <c r="V81" s="39"/>
      <c r="W81" s="39"/>
      <c r="X81" s="39"/>
      <c r="Y81" s="39"/>
      <c r="Z81" s="39"/>
      <c r="AA81" s="39"/>
      <c r="AB81" s="39"/>
      <c r="AC81" s="39"/>
      <c r="AD81" s="39"/>
      <c r="AE81" s="39"/>
    </row>
    <row r="82" s="2" customFormat="1" ht="15.15" customHeight="1">
      <c r="A82" s="39"/>
      <c r="B82" s="40"/>
      <c r="C82" s="33" t="s">
        <v>28</v>
      </c>
      <c r="D82" s="41"/>
      <c r="E82" s="41"/>
      <c r="F82" s="28" t="str">
        <f>IF(E20="","",E20)</f>
        <v>Vyplň údaj</v>
      </c>
      <c r="G82" s="41"/>
      <c r="H82" s="41"/>
      <c r="I82" s="33" t="s">
        <v>32</v>
      </c>
      <c r="J82" s="37" t="str">
        <f>E26</f>
        <v xml:space="preserve"> </v>
      </c>
      <c r="K82" s="41"/>
      <c r="L82" s="14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11" customFormat="1" ht="29.28" customHeight="1">
      <c r="A84" s="186"/>
      <c r="B84" s="187"/>
      <c r="C84" s="188" t="s">
        <v>192</v>
      </c>
      <c r="D84" s="189" t="s">
        <v>54</v>
      </c>
      <c r="E84" s="189" t="s">
        <v>50</v>
      </c>
      <c r="F84" s="189" t="s">
        <v>51</v>
      </c>
      <c r="G84" s="189" t="s">
        <v>193</v>
      </c>
      <c r="H84" s="189" t="s">
        <v>194</v>
      </c>
      <c r="I84" s="189" t="s">
        <v>195</v>
      </c>
      <c r="J84" s="190" t="s">
        <v>187</v>
      </c>
      <c r="K84" s="191" t="s">
        <v>196</v>
      </c>
      <c r="L84" s="192"/>
      <c r="M84" s="93" t="s">
        <v>19</v>
      </c>
      <c r="N84" s="94" t="s">
        <v>39</v>
      </c>
      <c r="O84" s="94" t="s">
        <v>197</v>
      </c>
      <c r="P84" s="94" t="s">
        <v>198</v>
      </c>
      <c r="Q84" s="94" t="s">
        <v>199</v>
      </c>
      <c r="R84" s="94" t="s">
        <v>200</v>
      </c>
      <c r="S84" s="94" t="s">
        <v>201</v>
      </c>
      <c r="T84" s="95" t="s">
        <v>202</v>
      </c>
      <c r="U84" s="186"/>
      <c r="V84" s="186"/>
      <c r="W84" s="186"/>
      <c r="X84" s="186"/>
      <c r="Y84" s="186"/>
      <c r="Z84" s="186"/>
      <c r="AA84" s="186"/>
      <c r="AB84" s="186"/>
      <c r="AC84" s="186"/>
      <c r="AD84" s="186"/>
      <c r="AE84" s="186"/>
    </row>
    <row r="85" s="2" customFormat="1" ht="22.8" customHeight="1">
      <c r="A85" s="39"/>
      <c r="B85" s="40"/>
      <c r="C85" s="100" t="s">
        <v>203</v>
      </c>
      <c r="D85" s="41"/>
      <c r="E85" s="41"/>
      <c r="F85" s="41"/>
      <c r="G85" s="41"/>
      <c r="H85" s="41"/>
      <c r="I85" s="41"/>
      <c r="J85" s="193">
        <f>BK85</f>
        <v>0</v>
      </c>
      <c r="K85" s="41"/>
      <c r="L85" s="45"/>
      <c r="M85" s="96"/>
      <c r="N85" s="194"/>
      <c r="O85" s="97"/>
      <c r="P85" s="195">
        <f>SUM(P86:P128)</f>
        <v>0</v>
      </c>
      <c r="Q85" s="97"/>
      <c r="R85" s="195">
        <f>SUM(R86:R128)</f>
        <v>0.33300000000000002</v>
      </c>
      <c r="S85" s="97"/>
      <c r="T85" s="196">
        <f>SUM(T86:T128)</f>
        <v>0</v>
      </c>
      <c r="U85" s="39"/>
      <c r="V85" s="39"/>
      <c r="W85" s="39"/>
      <c r="X85" s="39"/>
      <c r="Y85" s="39"/>
      <c r="Z85" s="39"/>
      <c r="AA85" s="39"/>
      <c r="AB85" s="39"/>
      <c r="AC85" s="39"/>
      <c r="AD85" s="39"/>
      <c r="AE85" s="39"/>
      <c r="AT85" s="18" t="s">
        <v>68</v>
      </c>
      <c r="AU85" s="18" t="s">
        <v>188</v>
      </c>
      <c r="BK85" s="197">
        <f>SUM(BK86:BK128)</f>
        <v>0</v>
      </c>
    </row>
    <row r="86" s="2" customFormat="1" ht="49.05" customHeight="1">
      <c r="A86" s="39"/>
      <c r="B86" s="40"/>
      <c r="C86" s="214" t="s">
        <v>76</v>
      </c>
      <c r="D86" s="214" t="s">
        <v>209</v>
      </c>
      <c r="E86" s="215" t="s">
        <v>210</v>
      </c>
      <c r="F86" s="216" t="s">
        <v>211</v>
      </c>
      <c r="G86" s="217" t="s">
        <v>212</v>
      </c>
      <c r="H86" s="218">
        <v>16</v>
      </c>
      <c r="I86" s="219"/>
      <c r="J86" s="220">
        <f>ROUND(I86*H86,2)</f>
        <v>0</v>
      </c>
      <c r="K86" s="221"/>
      <c r="L86" s="45"/>
      <c r="M86" s="222" t="s">
        <v>19</v>
      </c>
      <c r="N86" s="223" t="s">
        <v>40</v>
      </c>
      <c r="O86" s="85"/>
      <c r="P86" s="224">
        <f>O86*H86</f>
        <v>0</v>
      </c>
      <c r="Q86" s="224">
        <v>0</v>
      </c>
      <c r="R86" s="224">
        <f>Q86*H86</f>
        <v>0</v>
      </c>
      <c r="S86" s="224">
        <v>0</v>
      </c>
      <c r="T86" s="225">
        <f>S86*H86</f>
        <v>0</v>
      </c>
      <c r="U86" s="39"/>
      <c r="V86" s="39"/>
      <c r="W86" s="39"/>
      <c r="X86" s="39"/>
      <c r="Y86" s="39"/>
      <c r="Z86" s="39"/>
      <c r="AA86" s="39"/>
      <c r="AB86" s="39"/>
      <c r="AC86" s="39"/>
      <c r="AD86" s="39"/>
      <c r="AE86" s="39"/>
      <c r="AR86" s="226" t="s">
        <v>213</v>
      </c>
      <c r="AT86" s="226" t="s">
        <v>209</v>
      </c>
      <c r="AU86" s="226" t="s">
        <v>69</v>
      </c>
      <c r="AY86" s="18" t="s">
        <v>206</v>
      </c>
      <c r="BE86" s="227">
        <f>IF(N86="základní",J86,0)</f>
        <v>0</v>
      </c>
      <c r="BF86" s="227">
        <f>IF(N86="snížená",J86,0)</f>
        <v>0</v>
      </c>
      <c r="BG86" s="227">
        <f>IF(N86="zákl. přenesená",J86,0)</f>
        <v>0</v>
      </c>
      <c r="BH86" s="227">
        <f>IF(N86="sníž. přenesená",J86,0)</f>
        <v>0</v>
      </c>
      <c r="BI86" s="227">
        <f>IF(N86="nulová",J86,0)</f>
        <v>0</v>
      </c>
      <c r="BJ86" s="18" t="s">
        <v>76</v>
      </c>
      <c r="BK86" s="227">
        <f>ROUND(I86*H86,2)</f>
        <v>0</v>
      </c>
      <c r="BL86" s="18" t="s">
        <v>213</v>
      </c>
      <c r="BM86" s="226" t="s">
        <v>607</v>
      </c>
    </row>
    <row r="87" s="2" customFormat="1" ht="114.9" customHeight="1">
      <c r="A87" s="39"/>
      <c r="B87" s="40"/>
      <c r="C87" s="214" t="s">
        <v>78</v>
      </c>
      <c r="D87" s="214" t="s">
        <v>209</v>
      </c>
      <c r="E87" s="215" t="s">
        <v>215</v>
      </c>
      <c r="F87" s="216" t="s">
        <v>216</v>
      </c>
      <c r="G87" s="217" t="s">
        <v>217</v>
      </c>
      <c r="H87" s="218">
        <v>500</v>
      </c>
      <c r="I87" s="219"/>
      <c r="J87" s="220">
        <f>ROUND(I87*H87,2)</f>
        <v>0</v>
      </c>
      <c r="K87" s="221"/>
      <c r="L87" s="45"/>
      <c r="M87" s="222" t="s">
        <v>19</v>
      </c>
      <c r="N87" s="223" t="s">
        <v>40</v>
      </c>
      <c r="O87" s="85"/>
      <c r="P87" s="224">
        <f>O87*H87</f>
        <v>0</v>
      </c>
      <c r="Q87" s="224">
        <v>0</v>
      </c>
      <c r="R87" s="224">
        <f>Q87*H87</f>
        <v>0</v>
      </c>
      <c r="S87" s="224">
        <v>0</v>
      </c>
      <c r="T87" s="225">
        <f>S87*H87</f>
        <v>0</v>
      </c>
      <c r="U87" s="39"/>
      <c r="V87" s="39"/>
      <c r="W87" s="39"/>
      <c r="X87" s="39"/>
      <c r="Y87" s="39"/>
      <c r="Z87" s="39"/>
      <c r="AA87" s="39"/>
      <c r="AB87" s="39"/>
      <c r="AC87" s="39"/>
      <c r="AD87" s="39"/>
      <c r="AE87" s="39"/>
      <c r="AR87" s="226" t="s">
        <v>213</v>
      </c>
      <c r="AT87" s="226" t="s">
        <v>209</v>
      </c>
      <c r="AU87" s="226" t="s">
        <v>69</v>
      </c>
      <c r="AY87" s="18" t="s">
        <v>206</v>
      </c>
      <c r="BE87" s="227">
        <f>IF(N87="základní",J87,0)</f>
        <v>0</v>
      </c>
      <c r="BF87" s="227">
        <f>IF(N87="snížená",J87,0)</f>
        <v>0</v>
      </c>
      <c r="BG87" s="227">
        <f>IF(N87="zákl. přenesená",J87,0)</f>
        <v>0</v>
      </c>
      <c r="BH87" s="227">
        <f>IF(N87="sníž. přenesená",J87,0)</f>
        <v>0</v>
      </c>
      <c r="BI87" s="227">
        <f>IF(N87="nulová",J87,0)</f>
        <v>0</v>
      </c>
      <c r="BJ87" s="18" t="s">
        <v>76</v>
      </c>
      <c r="BK87" s="227">
        <f>ROUND(I87*H87,2)</f>
        <v>0</v>
      </c>
      <c r="BL87" s="18" t="s">
        <v>213</v>
      </c>
      <c r="BM87" s="226" t="s">
        <v>608</v>
      </c>
    </row>
    <row r="88" s="13" customFormat="1">
      <c r="A88" s="13"/>
      <c r="B88" s="228"/>
      <c r="C88" s="229"/>
      <c r="D88" s="230" t="s">
        <v>219</v>
      </c>
      <c r="E88" s="231" t="s">
        <v>19</v>
      </c>
      <c r="F88" s="232" t="s">
        <v>609</v>
      </c>
      <c r="G88" s="229"/>
      <c r="H88" s="233">
        <v>500</v>
      </c>
      <c r="I88" s="234"/>
      <c r="J88" s="229"/>
      <c r="K88" s="229"/>
      <c r="L88" s="235"/>
      <c r="M88" s="236"/>
      <c r="N88" s="237"/>
      <c r="O88" s="237"/>
      <c r="P88" s="237"/>
      <c r="Q88" s="237"/>
      <c r="R88" s="237"/>
      <c r="S88" s="237"/>
      <c r="T88" s="238"/>
      <c r="U88" s="13"/>
      <c r="V88" s="13"/>
      <c r="W88" s="13"/>
      <c r="X88" s="13"/>
      <c r="Y88" s="13"/>
      <c r="Z88" s="13"/>
      <c r="AA88" s="13"/>
      <c r="AB88" s="13"/>
      <c r="AC88" s="13"/>
      <c r="AD88" s="13"/>
      <c r="AE88" s="13"/>
      <c r="AT88" s="239" t="s">
        <v>219</v>
      </c>
      <c r="AU88" s="239" t="s">
        <v>69</v>
      </c>
      <c r="AV88" s="13" t="s">
        <v>78</v>
      </c>
      <c r="AW88" s="13" t="s">
        <v>31</v>
      </c>
      <c r="AX88" s="13" t="s">
        <v>69</v>
      </c>
      <c r="AY88" s="239" t="s">
        <v>206</v>
      </c>
    </row>
    <row r="89" s="15" customFormat="1">
      <c r="A89" s="15"/>
      <c r="B89" s="261"/>
      <c r="C89" s="262"/>
      <c r="D89" s="230" t="s">
        <v>219</v>
      </c>
      <c r="E89" s="263" t="s">
        <v>19</v>
      </c>
      <c r="F89" s="264" t="s">
        <v>312</v>
      </c>
      <c r="G89" s="262"/>
      <c r="H89" s="265">
        <v>500</v>
      </c>
      <c r="I89" s="266"/>
      <c r="J89" s="262"/>
      <c r="K89" s="262"/>
      <c r="L89" s="267"/>
      <c r="M89" s="268"/>
      <c r="N89" s="269"/>
      <c r="O89" s="269"/>
      <c r="P89" s="269"/>
      <c r="Q89" s="269"/>
      <c r="R89" s="269"/>
      <c r="S89" s="269"/>
      <c r="T89" s="270"/>
      <c r="U89" s="15"/>
      <c r="V89" s="15"/>
      <c r="W89" s="15"/>
      <c r="X89" s="15"/>
      <c r="Y89" s="15"/>
      <c r="Z89" s="15"/>
      <c r="AA89" s="15"/>
      <c r="AB89" s="15"/>
      <c r="AC89" s="15"/>
      <c r="AD89" s="15"/>
      <c r="AE89" s="15"/>
      <c r="AT89" s="271" t="s">
        <v>219</v>
      </c>
      <c r="AU89" s="271" t="s">
        <v>69</v>
      </c>
      <c r="AV89" s="15" t="s">
        <v>213</v>
      </c>
      <c r="AW89" s="15" t="s">
        <v>31</v>
      </c>
      <c r="AX89" s="15" t="s">
        <v>76</v>
      </c>
      <c r="AY89" s="271" t="s">
        <v>206</v>
      </c>
    </row>
    <row r="90" s="2" customFormat="1" ht="66.75" customHeight="1">
      <c r="A90" s="39"/>
      <c r="B90" s="40"/>
      <c r="C90" s="214" t="s">
        <v>221</v>
      </c>
      <c r="D90" s="214" t="s">
        <v>209</v>
      </c>
      <c r="E90" s="215" t="s">
        <v>241</v>
      </c>
      <c r="F90" s="216" t="s">
        <v>242</v>
      </c>
      <c r="G90" s="217" t="s">
        <v>212</v>
      </c>
      <c r="H90" s="218">
        <v>1000</v>
      </c>
      <c r="I90" s="219"/>
      <c r="J90" s="220">
        <f>ROUND(I90*H90,2)</f>
        <v>0</v>
      </c>
      <c r="K90" s="221"/>
      <c r="L90" s="45"/>
      <c r="M90" s="222" t="s">
        <v>19</v>
      </c>
      <c r="N90" s="223" t="s">
        <v>40</v>
      </c>
      <c r="O90" s="85"/>
      <c r="P90" s="224">
        <f>O90*H90</f>
        <v>0</v>
      </c>
      <c r="Q90" s="224">
        <v>0</v>
      </c>
      <c r="R90" s="224">
        <f>Q90*H90</f>
        <v>0</v>
      </c>
      <c r="S90" s="224">
        <v>0</v>
      </c>
      <c r="T90" s="225">
        <f>S90*H90</f>
        <v>0</v>
      </c>
      <c r="U90" s="39"/>
      <c r="V90" s="39"/>
      <c r="W90" s="39"/>
      <c r="X90" s="39"/>
      <c r="Y90" s="39"/>
      <c r="Z90" s="39"/>
      <c r="AA90" s="39"/>
      <c r="AB90" s="39"/>
      <c r="AC90" s="39"/>
      <c r="AD90" s="39"/>
      <c r="AE90" s="39"/>
      <c r="AR90" s="226" t="s">
        <v>213</v>
      </c>
      <c r="AT90" s="226" t="s">
        <v>209</v>
      </c>
      <c r="AU90" s="226" t="s">
        <v>69</v>
      </c>
      <c r="AY90" s="18" t="s">
        <v>206</v>
      </c>
      <c r="BE90" s="227">
        <f>IF(N90="základní",J90,0)</f>
        <v>0</v>
      </c>
      <c r="BF90" s="227">
        <f>IF(N90="snížená",J90,0)</f>
        <v>0</v>
      </c>
      <c r="BG90" s="227">
        <f>IF(N90="zákl. přenesená",J90,0)</f>
        <v>0</v>
      </c>
      <c r="BH90" s="227">
        <f>IF(N90="sníž. přenesená",J90,0)</f>
        <v>0</v>
      </c>
      <c r="BI90" s="227">
        <f>IF(N90="nulová",J90,0)</f>
        <v>0</v>
      </c>
      <c r="BJ90" s="18" t="s">
        <v>76</v>
      </c>
      <c r="BK90" s="227">
        <f>ROUND(I90*H90,2)</f>
        <v>0</v>
      </c>
      <c r="BL90" s="18" t="s">
        <v>213</v>
      </c>
      <c r="BM90" s="226" t="s">
        <v>610</v>
      </c>
    </row>
    <row r="91" s="2" customFormat="1" ht="21.75" customHeight="1">
      <c r="A91" s="39"/>
      <c r="B91" s="40"/>
      <c r="C91" s="240" t="s">
        <v>213</v>
      </c>
      <c r="D91" s="240" t="s">
        <v>226</v>
      </c>
      <c r="E91" s="241" t="s">
        <v>244</v>
      </c>
      <c r="F91" s="242" t="s">
        <v>245</v>
      </c>
      <c r="G91" s="243" t="s">
        <v>212</v>
      </c>
      <c r="H91" s="244">
        <v>1000</v>
      </c>
      <c r="I91" s="245"/>
      <c r="J91" s="246">
        <f>ROUND(I91*H91,2)</f>
        <v>0</v>
      </c>
      <c r="K91" s="247"/>
      <c r="L91" s="248"/>
      <c r="M91" s="249" t="s">
        <v>19</v>
      </c>
      <c r="N91" s="250" t="s">
        <v>40</v>
      </c>
      <c r="O91" s="85"/>
      <c r="P91" s="224">
        <f>O91*H91</f>
        <v>0</v>
      </c>
      <c r="Q91" s="224">
        <v>0.00021000000000000001</v>
      </c>
      <c r="R91" s="224">
        <f>Q91*H91</f>
        <v>0.21000000000000002</v>
      </c>
      <c r="S91" s="224">
        <v>0</v>
      </c>
      <c r="T91" s="225">
        <f>S91*H91</f>
        <v>0</v>
      </c>
      <c r="U91" s="39"/>
      <c r="V91" s="39"/>
      <c r="W91" s="39"/>
      <c r="X91" s="39"/>
      <c r="Y91" s="39"/>
      <c r="Z91" s="39"/>
      <c r="AA91" s="39"/>
      <c r="AB91" s="39"/>
      <c r="AC91" s="39"/>
      <c r="AD91" s="39"/>
      <c r="AE91" s="39"/>
      <c r="AR91" s="226" t="s">
        <v>229</v>
      </c>
      <c r="AT91" s="226" t="s">
        <v>226</v>
      </c>
      <c r="AU91" s="226" t="s">
        <v>69</v>
      </c>
      <c r="AY91" s="18" t="s">
        <v>206</v>
      </c>
      <c r="BE91" s="227">
        <f>IF(N91="základní",J91,0)</f>
        <v>0</v>
      </c>
      <c r="BF91" s="227">
        <f>IF(N91="snížená",J91,0)</f>
        <v>0</v>
      </c>
      <c r="BG91" s="227">
        <f>IF(N91="zákl. přenesená",J91,0)</f>
        <v>0</v>
      </c>
      <c r="BH91" s="227">
        <f>IF(N91="sníž. přenesená",J91,0)</f>
        <v>0</v>
      </c>
      <c r="BI91" s="227">
        <f>IF(N91="nulová",J91,0)</f>
        <v>0</v>
      </c>
      <c r="BJ91" s="18" t="s">
        <v>76</v>
      </c>
      <c r="BK91" s="227">
        <f>ROUND(I91*H91,2)</f>
        <v>0</v>
      </c>
      <c r="BL91" s="18" t="s">
        <v>213</v>
      </c>
      <c r="BM91" s="226" t="s">
        <v>611</v>
      </c>
    </row>
    <row r="92" s="2" customFormat="1" ht="78" customHeight="1">
      <c r="A92" s="39"/>
      <c r="B92" s="40"/>
      <c r="C92" s="214" t="s">
        <v>207</v>
      </c>
      <c r="D92" s="214" t="s">
        <v>209</v>
      </c>
      <c r="E92" s="215" t="s">
        <v>248</v>
      </c>
      <c r="F92" s="216" t="s">
        <v>249</v>
      </c>
      <c r="G92" s="217" t="s">
        <v>212</v>
      </c>
      <c r="H92" s="218">
        <v>100</v>
      </c>
      <c r="I92" s="219"/>
      <c r="J92" s="220">
        <f>ROUND(I92*H92,2)</f>
        <v>0</v>
      </c>
      <c r="K92" s="221"/>
      <c r="L92" s="45"/>
      <c r="M92" s="222" t="s">
        <v>19</v>
      </c>
      <c r="N92" s="223" t="s">
        <v>40</v>
      </c>
      <c r="O92" s="85"/>
      <c r="P92" s="224">
        <f>O92*H92</f>
        <v>0</v>
      </c>
      <c r="Q92" s="224">
        <v>0</v>
      </c>
      <c r="R92" s="224">
        <f>Q92*H92</f>
        <v>0</v>
      </c>
      <c r="S92" s="224">
        <v>0</v>
      </c>
      <c r="T92" s="225">
        <f>S92*H92</f>
        <v>0</v>
      </c>
      <c r="U92" s="39"/>
      <c r="V92" s="39"/>
      <c r="W92" s="39"/>
      <c r="X92" s="39"/>
      <c r="Y92" s="39"/>
      <c r="Z92" s="39"/>
      <c r="AA92" s="39"/>
      <c r="AB92" s="39"/>
      <c r="AC92" s="39"/>
      <c r="AD92" s="39"/>
      <c r="AE92" s="39"/>
      <c r="AR92" s="226" t="s">
        <v>213</v>
      </c>
      <c r="AT92" s="226" t="s">
        <v>209</v>
      </c>
      <c r="AU92" s="226" t="s">
        <v>69</v>
      </c>
      <c r="AY92" s="18" t="s">
        <v>206</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213</v>
      </c>
      <c r="BM92" s="226" t="s">
        <v>612</v>
      </c>
    </row>
    <row r="93" s="2" customFormat="1" ht="24.15" customHeight="1">
      <c r="A93" s="39"/>
      <c r="B93" s="40"/>
      <c r="C93" s="240" t="s">
        <v>235</v>
      </c>
      <c r="D93" s="240" t="s">
        <v>226</v>
      </c>
      <c r="E93" s="241" t="s">
        <v>252</v>
      </c>
      <c r="F93" s="242" t="s">
        <v>253</v>
      </c>
      <c r="G93" s="243" t="s">
        <v>212</v>
      </c>
      <c r="H93" s="244">
        <v>100</v>
      </c>
      <c r="I93" s="245"/>
      <c r="J93" s="246">
        <f>ROUND(I93*H93,2)</f>
        <v>0</v>
      </c>
      <c r="K93" s="247"/>
      <c r="L93" s="248"/>
      <c r="M93" s="249" t="s">
        <v>19</v>
      </c>
      <c r="N93" s="250" t="s">
        <v>40</v>
      </c>
      <c r="O93" s="85"/>
      <c r="P93" s="224">
        <f>O93*H93</f>
        <v>0</v>
      </c>
      <c r="Q93" s="224">
        <v>0.00123</v>
      </c>
      <c r="R93" s="224">
        <f>Q93*H93</f>
        <v>0.123</v>
      </c>
      <c r="S93" s="224">
        <v>0</v>
      </c>
      <c r="T93" s="225">
        <f>S93*H93</f>
        <v>0</v>
      </c>
      <c r="U93" s="39"/>
      <c r="V93" s="39"/>
      <c r="W93" s="39"/>
      <c r="X93" s="39"/>
      <c r="Y93" s="39"/>
      <c r="Z93" s="39"/>
      <c r="AA93" s="39"/>
      <c r="AB93" s="39"/>
      <c r="AC93" s="39"/>
      <c r="AD93" s="39"/>
      <c r="AE93" s="39"/>
      <c r="AR93" s="226" t="s">
        <v>229</v>
      </c>
      <c r="AT93" s="226" t="s">
        <v>226</v>
      </c>
      <c r="AU93" s="226" t="s">
        <v>69</v>
      </c>
      <c r="AY93" s="18" t="s">
        <v>206</v>
      </c>
      <c r="BE93" s="227">
        <f>IF(N93="základní",J93,0)</f>
        <v>0</v>
      </c>
      <c r="BF93" s="227">
        <f>IF(N93="snížená",J93,0)</f>
        <v>0</v>
      </c>
      <c r="BG93" s="227">
        <f>IF(N93="zákl. přenesená",J93,0)</f>
        <v>0</v>
      </c>
      <c r="BH93" s="227">
        <f>IF(N93="sníž. přenesená",J93,0)</f>
        <v>0</v>
      </c>
      <c r="BI93" s="227">
        <f>IF(N93="nulová",J93,0)</f>
        <v>0</v>
      </c>
      <c r="BJ93" s="18" t="s">
        <v>76</v>
      </c>
      <c r="BK93" s="227">
        <f>ROUND(I93*H93,2)</f>
        <v>0</v>
      </c>
      <c r="BL93" s="18" t="s">
        <v>213</v>
      </c>
      <c r="BM93" s="226" t="s">
        <v>613</v>
      </c>
    </row>
    <row r="94" s="2" customFormat="1" ht="114.9" customHeight="1">
      <c r="A94" s="39"/>
      <c r="B94" s="40"/>
      <c r="C94" s="214" t="s">
        <v>240</v>
      </c>
      <c r="D94" s="214" t="s">
        <v>209</v>
      </c>
      <c r="E94" s="215" t="s">
        <v>265</v>
      </c>
      <c r="F94" s="216" t="s">
        <v>266</v>
      </c>
      <c r="G94" s="217" t="s">
        <v>258</v>
      </c>
      <c r="H94" s="218">
        <v>2</v>
      </c>
      <c r="I94" s="219"/>
      <c r="J94" s="220">
        <f>ROUND(I94*H94,2)</f>
        <v>0</v>
      </c>
      <c r="K94" s="221"/>
      <c r="L94" s="45"/>
      <c r="M94" s="222" t="s">
        <v>19</v>
      </c>
      <c r="N94" s="223" t="s">
        <v>40</v>
      </c>
      <c r="O94" s="85"/>
      <c r="P94" s="224">
        <f>O94*H94</f>
        <v>0</v>
      </c>
      <c r="Q94" s="224">
        <v>0</v>
      </c>
      <c r="R94" s="224">
        <f>Q94*H94</f>
        <v>0</v>
      </c>
      <c r="S94" s="224">
        <v>0</v>
      </c>
      <c r="T94" s="225">
        <f>S94*H94</f>
        <v>0</v>
      </c>
      <c r="U94" s="39"/>
      <c r="V94" s="39"/>
      <c r="W94" s="39"/>
      <c r="X94" s="39"/>
      <c r="Y94" s="39"/>
      <c r="Z94" s="39"/>
      <c r="AA94" s="39"/>
      <c r="AB94" s="39"/>
      <c r="AC94" s="39"/>
      <c r="AD94" s="39"/>
      <c r="AE94" s="39"/>
      <c r="AR94" s="226" t="s">
        <v>213</v>
      </c>
      <c r="AT94" s="226" t="s">
        <v>209</v>
      </c>
      <c r="AU94" s="226" t="s">
        <v>69</v>
      </c>
      <c r="AY94" s="18" t="s">
        <v>206</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213</v>
      </c>
      <c r="BM94" s="226" t="s">
        <v>614</v>
      </c>
    </row>
    <row r="95" s="2" customFormat="1" ht="114.9" customHeight="1">
      <c r="A95" s="39"/>
      <c r="B95" s="40"/>
      <c r="C95" s="214" t="s">
        <v>229</v>
      </c>
      <c r="D95" s="214" t="s">
        <v>209</v>
      </c>
      <c r="E95" s="215" t="s">
        <v>359</v>
      </c>
      <c r="F95" s="216" t="s">
        <v>360</v>
      </c>
      <c r="G95" s="217" t="s">
        <v>258</v>
      </c>
      <c r="H95" s="218">
        <v>1</v>
      </c>
      <c r="I95" s="219"/>
      <c r="J95" s="220">
        <f>ROUND(I95*H95,2)</f>
        <v>0</v>
      </c>
      <c r="K95" s="221"/>
      <c r="L95" s="45"/>
      <c r="M95" s="222" t="s">
        <v>19</v>
      </c>
      <c r="N95" s="223" t="s">
        <v>40</v>
      </c>
      <c r="O95" s="85"/>
      <c r="P95" s="224">
        <f>O95*H95</f>
        <v>0</v>
      </c>
      <c r="Q95" s="224">
        <v>0</v>
      </c>
      <c r="R95" s="224">
        <f>Q95*H95</f>
        <v>0</v>
      </c>
      <c r="S95" s="224">
        <v>0</v>
      </c>
      <c r="T95" s="225">
        <f>S95*H95</f>
        <v>0</v>
      </c>
      <c r="U95" s="39"/>
      <c r="V95" s="39"/>
      <c r="W95" s="39"/>
      <c r="X95" s="39"/>
      <c r="Y95" s="39"/>
      <c r="Z95" s="39"/>
      <c r="AA95" s="39"/>
      <c r="AB95" s="39"/>
      <c r="AC95" s="39"/>
      <c r="AD95" s="39"/>
      <c r="AE95" s="39"/>
      <c r="AR95" s="226" t="s">
        <v>213</v>
      </c>
      <c r="AT95" s="226" t="s">
        <v>209</v>
      </c>
      <c r="AU95" s="226" t="s">
        <v>69</v>
      </c>
      <c r="AY95" s="18" t="s">
        <v>206</v>
      </c>
      <c r="BE95" s="227">
        <f>IF(N95="základní",J95,0)</f>
        <v>0</v>
      </c>
      <c r="BF95" s="227">
        <f>IF(N95="snížená",J95,0)</f>
        <v>0</v>
      </c>
      <c r="BG95" s="227">
        <f>IF(N95="zákl. přenesená",J95,0)</f>
        <v>0</v>
      </c>
      <c r="BH95" s="227">
        <f>IF(N95="sníž. přenesená",J95,0)</f>
        <v>0</v>
      </c>
      <c r="BI95" s="227">
        <f>IF(N95="nulová",J95,0)</f>
        <v>0</v>
      </c>
      <c r="BJ95" s="18" t="s">
        <v>76</v>
      </c>
      <c r="BK95" s="227">
        <f>ROUND(I95*H95,2)</f>
        <v>0</v>
      </c>
      <c r="BL95" s="18" t="s">
        <v>213</v>
      </c>
      <c r="BM95" s="226" t="s">
        <v>615</v>
      </c>
    </row>
    <row r="96" s="2" customFormat="1" ht="114.9" customHeight="1">
      <c r="A96" s="39"/>
      <c r="B96" s="40"/>
      <c r="C96" s="214" t="s">
        <v>247</v>
      </c>
      <c r="D96" s="214" t="s">
        <v>209</v>
      </c>
      <c r="E96" s="215" t="s">
        <v>256</v>
      </c>
      <c r="F96" s="216" t="s">
        <v>257</v>
      </c>
      <c r="G96" s="217" t="s">
        <v>258</v>
      </c>
      <c r="H96" s="218">
        <v>4</v>
      </c>
      <c r="I96" s="219"/>
      <c r="J96" s="220">
        <f>ROUND(I96*H96,2)</f>
        <v>0</v>
      </c>
      <c r="K96" s="221"/>
      <c r="L96" s="45"/>
      <c r="M96" s="222" t="s">
        <v>19</v>
      </c>
      <c r="N96" s="223" t="s">
        <v>40</v>
      </c>
      <c r="O96" s="85"/>
      <c r="P96" s="224">
        <f>O96*H96</f>
        <v>0</v>
      </c>
      <c r="Q96" s="224">
        <v>0</v>
      </c>
      <c r="R96" s="224">
        <f>Q96*H96</f>
        <v>0</v>
      </c>
      <c r="S96" s="224">
        <v>0</v>
      </c>
      <c r="T96" s="225">
        <f>S96*H96</f>
        <v>0</v>
      </c>
      <c r="U96" s="39"/>
      <c r="V96" s="39"/>
      <c r="W96" s="39"/>
      <c r="X96" s="39"/>
      <c r="Y96" s="39"/>
      <c r="Z96" s="39"/>
      <c r="AA96" s="39"/>
      <c r="AB96" s="39"/>
      <c r="AC96" s="39"/>
      <c r="AD96" s="39"/>
      <c r="AE96" s="39"/>
      <c r="AR96" s="226" t="s">
        <v>213</v>
      </c>
      <c r="AT96" s="226" t="s">
        <v>209</v>
      </c>
      <c r="AU96" s="226" t="s">
        <v>69</v>
      </c>
      <c r="AY96" s="18" t="s">
        <v>206</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213</v>
      </c>
      <c r="BM96" s="226" t="s">
        <v>616</v>
      </c>
    </row>
    <row r="97" s="2" customFormat="1" ht="142.2" customHeight="1">
      <c r="A97" s="39"/>
      <c r="B97" s="40"/>
      <c r="C97" s="214" t="s">
        <v>251</v>
      </c>
      <c r="D97" s="214" t="s">
        <v>209</v>
      </c>
      <c r="E97" s="215" t="s">
        <v>261</v>
      </c>
      <c r="F97" s="216" t="s">
        <v>262</v>
      </c>
      <c r="G97" s="217" t="s">
        <v>258</v>
      </c>
      <c r="H97" s="218">
        <v>1</v>
      </c>
      <c r="I97" s="219"/>
      <c r="J97" s="220">
        <f>ROUND(I97*H97,2)</f>
        <v>0</v>
      </c>
      <c r="K97" s="221"/>
      <c r="L97" s="45"/>
      <c r="M97" s="222" t="s">
        <v>19</v>
      </c>
      <c r="N97" s="223" t="s">
        <v>40</v>
      </c>
      <c r="O97" s="85"/>
      <c r="P97" s="224">
        <f>O97*H97</f>
        <v>0</v>
      </c>
      <c r="Q97" s="224">
        <v>0</v>
      </c>
      <c r="R97" s="224">
        <f>Q97*H97</f>
        <v>0</v>
      </c>
      <c r="S97" s="224">
        <v>0</v>
      </c>
      <c r="T97" s="225">
        <f>S97*H97</f>
        <v>0</v>
      </c>
      <c r="U97" s="39"/>
      <c r="V97" s="39"/>
      <c r="W97" s="39"/>
      <c r="X97" s="39"/>
      <c r="Y97" s="39"/>
      <c r="Z97" s="39"/>
      <c r="AA97" s="39"/>
      <c r="AB97" s="39"/>
      <c r="AC97" s="39"/>
      <c r="AD97" s="39"/>
      <c r="AE97" s="39"/>
      <c r="AR97" s="226" t="s">
        <v>213</v>
      </c>
      <c r="AT97" s="226" t="s">
        <v>209</v>
      </c>
      <c r="AU97" s="226" t="s">
        <v>69</v>
      </c>
      <c r="AY97" s="18" t="s">
        <v>206</v>
      </c>
      <c r="BE97" s="227">
        <f>IF(N97="základní",J97,0)</f>
        <v>0</v>
      </c>
      <c r="BF97" s="227">
        <f>IF(N97="snížená",J97,0)</f>
        <v>0</v>
      </c>
      <c r="BG97" s="227">
        <f>IF(N97="zákl. přenesená",J97,0)</f>
        <v>0</v>
      </c>
      <c r="BH97" s="227">
        <f>IF(N97="sníž. přenesená",J97,0)</f>
        <v>0</v>
      </c>
      <c r="BI97" s="227">
        <f>IF(N97="nulová",J97,0)</f>
        <v>0</v>
      </c>
      <c r="BJ97" s="18" t="s">
        <v>76</v>
      </c>
      <c r="BK97" s="227">
        <f>ROUND(I97*H97,2)</f>
        <v>0</v>
      </c>
      <c r="BL97" s="18" t="s">
        <v>213</v>
      </c>
      <c r="BM97" s="226" t="s">
        <v>617</v>
      </c>
    </row>
    <row r="98" s="2" customFormat="1" ht="90" customHeight="1">
      <c r="A98" s="39"/>
      <c r="B98" s="40"/>
      <c r="C98" s="214" t="s">
        <v>255</v>
      </c>
      <c r="D98" s="214" t="s">
        <v>209</v>
      </c>
      <c r="E98" s="215" t="s">
        <v>273</v>
      </c>
      <c r="F98" s="216" t="s">
        <v>274</v>
      </c>
      <c r="G98" s="217" t="s">
        <v>258</v>
      </c>
      <c r="H98" s="218">
        <v>2</v>
      </c>
      <c r="I98" s="219"/>
      <c r="J98" s="220">
        <f>ROUND(I98*H98,2)</f>
        <v>0</v>
      </c>
      <c r="K98" s="221"/>
      <c r="L98" s="45"/>
      <c r="M98" s="222" t="s">
        <v>19</v>
      </c>
      <c r="N98" s="223" t="s">
        <v>40</v>
      </c>
      <c r="O98" s="85"/>
      <c r="P98" s="224">
        <f>O98*H98</f>
        <v>0</v>
      </c>
      <c r="Q98" s="224">
        <v>0</v>
      </c>
      <c r="R98" s="224">
        <f>Q98*H98</f>
        <v>0</v>
      </c>
      <c r="S98" s="224">
        <v>0</v>
      </c>
      <c r="T98" s="225">
        <f>S98*H98</f>
        <v>0</v>
      </c>
      <c r="U98" s="39"/>
      <c r="V98" s="39"/>
      <c r="W98" s="39"/>
      <c r="X98" s="39"/>
      <c r="Y98" s="39"/>
      <c r="Z98" s="39"/>
      <c r="AA98" s="39"/>
      <c r="AB98" s="39"/>
      <c r="AC98" s="39"/>
      <c r="AD98" s="39"/>
      <c r="AE98" s="39"/>
      <c r="AR98" s="226" t="s">
        <v>213</v>
      </c>
      <c r="AT98" s="226" t="s">
        <v>209</v>
      </c>
      <c r="AU98" s="226" t="s">
        <v>69</v>
      </c>
      <c r="AY98" s="18" t="s">
        <v>206</v>
      </c>
      <c r="BE98" s="227">
        <f>IF(N98="základní",J98,0)</f>
        <v>0</v>
      </c>
      <c r="BF98" s="227">
        <f>IF(N98="snížená",J98,0)</f>
        <v>0</v>
      </c>
      <c r="BG98" s="227">
        <f>IF(N98="zákl. přenesená",J98,0)</f>
        <v>0</v>
      </c>
      <c r="BH98" s="227">
        <f>IF(N98="sníž. přenesená",J98,0)</f>
        <v>0</v>
      </c>
      <c r="BI98" s="227">
        <f>IF(N98="nulová",J98,0)</f>
        <v>0</v>
      </c>
      <c r="BJ98" s="18" t="s">
        <v>76</v>
      </c>
      <c r="BK98" s="227">
        <f>ROUND(I98*H98,2)</f>
        <v>0</v>
      </c>
      <c r="BL98" s="18" t="s">
        <v>213</v>
      </c>
      <c r="BM98" s="226" t="s">
        <v>618</v>
      </c>
    </row>
    <row r="99" s="2" customFormat="1" ht="101.25" customHeight="1">
      <c r="A99" s="39"/>
      <c r="B99" s="40"/>
      <c r="C99" s="214" t="s">
        <v>260</v>
      </c>
      <c r="D99" s="214" t="s">
        <v>209</v>
      </c>
      <c r="E99" s="215" t="s">
        <v>269</v>
      </c>
      <c r="F99" s="216" t="s">
        <v>270</v>
      </c>
      <c r="G99" s="217" t="s">
        <v>217</v>
      </c>
      <c r="H99" s="218">
        <v>700</v>
      </c>
      <c r="I99" s="219"/>
      <c r="J99" s="220">
        <f>ROUND(I99*H99,2)</f>
        <v>0</v>
      </c>
      <c r="K99" s="221"/>
      <c r="L99" s="45"/>
      <c r="M99" s="222" t="s">
        <v>19</v>
      </c>
      <c r="N99" s="223" t="s">
        <v>40</v>
      </c>
      <c r="O99" s="85"/>
      <c r="P99" s="224">
        <f>O99*H99</f>
        <v>0</v>
      </c>
      <c r="Q99" s="224">
        <v>0</v>
      </c>
      <c r="R99" s="224">
        <f>Q99*H99</f>
        <v>0</v>
      </c>
      <c r="S99" s="224">
        <v>0</v>
      </c>
      <c r="T99" s="225">
        <f>S99*H99</f>
        <v>0</v>
      </c>
      <c r="U99" s="39"/>
      <c r="V99" s="39"/>
      <c r="W99" s="39"/>
      <c r="X99" s="39"/>
      <c r="Y99" s="39"/>
      <c r="Z99" s="39"/>
      <c r="AA99" s="39"/>
      <c r="AB99" s="39"/>
      <c r="AC99" s="39"/>
      <c r="AD99" s="39"/>
      <c r="AE99" s="39"/>
      <c r="AR99" s="226" t="s">
        <v>213</v>
      </c>
      <c r="AT99" s="226" t="s">
        <v>209</v>
      </c>
      <c r="AU99" s="226" t="s">
        <v>69</v>
      </c>
      <c r="AY99" s="18" t="s">
        <v>206</v>
      </c>
      <c r="BE99" s="227">
        <f>IF(N99="základní",J99,0)</f>
        <v>0</v>
      </c>
      <c r="BF99" s="227">
        <f>IF(N99="snížená",J99,0)</f>
        <v>0</v>
      </c>
      <c r="BG99" s="227">
        <f>IF(N99="zákl. přenesená",J99,0)</f>
        <v>0</v>
      </c>
      <c r="BH99" s="227">
        <f>IF(N99="sníž. přenesená",J99,0)</f>
        <v>0</v>
      </c>
      <c r="BI99" s="227">
        <f>IF(N99="nulová",J99,0)</f>
        <v>0</v>
      </c>
      <c r="BJ99" s="18" t="s">
        <v>76</v>
      </c>
      <c r="BK99" s="227">
        <f>ROUND(I99*H99,2)</f>
        <v>0</v>
      </c>
      <c r="BL99" s="18" t="s">
        <v>213</v>
      </c>
      <c r="BM99" s="226" t="s">
        <v>619</v>
      </c>
    </row>
    <row r="100" s="13" customFormat="1">
      <c r="A100" s="13"/>
      <c r="B100" s="228"/>
      <c r="C100" s="229"/>
      <c r="D100" s="230" t="s">
        <v>219</v>
      </c>
      <c r="E100" s="231" t="s">
        <v>19</v>
      </c>
      <c r="F100" s="232" t="s">
        <v>620</v>
      </c>
      <c r="G100" s="229"/>
      <c r="H100" s="233">
        <v>700</v>
      </c>
      <c r="I100" s="234"/>
      <c r="J100" s="229"/>
      <c r="K100" s="229"/>
      <c r="L100" s="235"/>
      <c r="M100" s="236"/>
      <c r="N100" s="237"/>
      <c r="O100" s="237"/>
      <c r="P100" s="237"/>
      <c r="Q100" s="237"/>
      <c r="R100" s="237"/>
      <c r="S100" s="237"/>
      <c r="T100" s="238"/>
      <c r="U100" s="13"/>
      <c r="V100" s="13"/>
      <c r="W100" s="13"/>
      <c r="X100" s="13"/>
      <c r="Y100" s="13"/>
      <c r="Z100" s="13"/>
      <c r="AA100" s="13"/>
      <c r="AB100" s="13"/>
      <c r="AC100" s="13"/>
      <c r="AD100" s="13"/>
      <c r="AE100" s="13"/>
      <c r="AT100" s="239" t="s">
        <v>219</v>
      </c>
      <c r="AU100" s="239" t="s">
        <v>69</v>
      </c>
      <c r="AV100" s="13" t="s">
        <v>78</v>
      </c>
      <c r="AW100" s="13" t="s">
        <v>31</v>
      </c>
      <c r="AX100" s="13" t="s">
        <v>76</v>
      </c>
      <c r="AY100" s="239" t="s">
        <v>206</v>
      </c>
    </row>
    <row r="101" s="2" customFormat="1" ht="55.5" customHeight="1">
      <c r="A101" s="39"/>
      <c r="B101" s="40"/>
      <c r="C101" s="214" t="s">
        <v>264</v>
      </c>
      <c r="D101" s="214" t="s">
        <v>209</v>
      </c>
      <c r="E101" s="215" t="s">
        <v>366</v>
      </c>
      <c r="F101" s="216" t="s">
        <v>367</v>
      </c>
      <c r="G101" s="217" t="s">
        <v>212</v>
      </c>
      <c r="H101" s="218">
        <v>7</v>
      </c>
      <c r="I101" s="219"/>
      <c r="J101" s="220">
        <f>ROUND(I101*H101,2)</f>
        <v>0</v>
      </c>
      <c r="K101" s="221"/>
      <c r="L101" s="45"/>
      <c r="M101" s="222" t="s">
        <v>19</v>
      </c>
      <c r="N101" s="223" t="s">
        <v>40</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213</v>
      </c>
      <c r="AT101" s="226" t="s">
        <v>209</v>
      </c>
      <c r="AU101" s="226" t="s">
        <v>69</v>
      </c>
      <c r="AY101" s="18" t="s">
        <v>206</v>
      </c>
      <c r="BE101" s="227">
        <f>IF(N101="základní",J101,0)</f>
        <v>0</v>
      </c>
      <c r="BF101" s="227">
        <f>IF(N101="snížená",J101,0)</f>
        <v>0</v>
      </c>
      <c r="BG101" s="227">
        <f>IF(N101="zákl. přenesená",J101,0)</f>
        <v>0</v>
      </c>
      <c r="BH101" s="227">
        <f>IF(N101="sníž. přenesená",J101,0)</f>
        <v>0</v>
      </c>
      <c r="BI101" s="227">
        <f>IF(N101="nulová",J101,0)</f>
        <v>0</v>
      </c>
      <c r="BJ101" s="18" t="s">
        <v>76</v>
      </c>
      <c r="BK101" s="227">
        <f>ROUND(I101*H101,2)</f>
        <v>0</v>
      </c>
      <c r="BL101" s="18" t="s">
        <v>213</v>
      </c>
      <c r="BM101" s="226" t="s">
        <v>621</v>
      </c>
    </row>
    <row r="102" s="2" customFormat="1" ht="24.15" customHeight="1">
      <c r="A102" s="39"/>
      <c r="B102" s="40"/>
      <c r="C102" s="214" t="s">
        <v>268</v>
      </c>
      <c r="D102" s="214" t="s">
        <v>209</v>
      </c>
      <c r="E102" s="215" t="s">
        <v>369</v>
      </c>
      <c r="F102" s="216" t="s">
        <v>370</v>
      </c>
      <c r="G102" s="217" t="s">
        <v>212</v>
      </c>
      <c r="H102" s="218">
        <v>7</v>
      </c>
      <c r="I102" s="219"/>
      <c r="J102" s="220">
        <f>ROUND(I102*H102,2)</f>
        <v>0</v>
      </c>
      <c r="K102" s="221"/>
      <c r="L102" s="45"/>
      <c r="M102" s="222" t="s">
        <v>19</v>
      </c>
      <c r="N102" s="223" t="s">
        <v>40</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213</v>
      </c>
      <c r="AT102" s="226" t="s">
        <v>209</v>
      </c>
      <c r="AU102" s="226" t="s">
        <v>69</v>
      </c>
      <c r="AY102" s="18" t="s">
        <v>206</v>
      </c>
      <c r="BE102" s="227">
        <f>IF(N102="základní",J102,0)</f>
        <v>0</v>
      </c>
      <c r="BF102" s="227">
        <f>IF(N102="snížená",J102,0)</f>
        <v>0</v>
      </c>
      <c r="BG102" s="227">
        <f>IF(N102="zákl. přenesená",J102,0)</f>
        <v>0</v>
      </c>
      <c r="BH102" s="227">
        <f>IF(N102="sníž. přenesená",J102,0)</f>
        <v>0</v>
      </c>
      <c r="BI102" s="227">
        <f>IF(N102="nulová",J102,0)</f>
        <v>0</v>
      </c>
      <c r="BJ102" s="18" t="s">
        <v>76</v>
      </c>
      <c r="BK102" s="227">
        <f>ROUND(I102*H102,2)</f>
        <v>0</v>
      </c>
      <c r="BL102" s="18" t="s">
        <v>213</v>
      </c>
      <c r="BM102" s="226" t="s">
        <v>622</v>
      </c>
    </row>
    <row r="103" s="2" customFormat="1" ht="49.05" customHeight="1">
      <c r="A103" s="39"/>
      <c r="B103" s="40"/>
      <c r="C103" s="214" t="s">
        <v>8</v>
      </c>
      <c r="D103" s="214" t="s">
        <v>209</v>
      </c>
      <c r="E103" s="215" t="s">
        <v>291</v>
      </c>
      <c r="F103" s="216" t="s">
        <v>292</v>
      </c>
      <c r="G103" s="217" t="s">
        <v>212</v>
      </c>
      <c r="H103" s="218">
        <v>54</v>
      </c>
      <c r="I103" s="219"/>
      <c r="J103" s="220">
        <f>ROUND(I103*H103,2)</f>
        <v>0</v>
      </c>
      <c r="K103" s="221"/>
      <c r="L103" s="45"/>
      <c r="M103" s="222" t="s">
        <v>19</v>
      </c>
      <c r="N103" s="223" t="s">
        <v>40</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213</v>
      </c>
      <c r="AT103" s="226" t="s">
        <v>209</v>
      </c>
      <c r="AU103" s="226" t="s">
        <v>69</v>
      </c>
      <c r="AY103" s="18" t="s">
        <v>206</v>
      </c>
      <c r="BE103" s="227">
        <f>IF(N103="základní",J103,0)</f>
        <v>0</v>
      </c>
      <c r="BF103" s="227">
        <f>IF(N103="snížená",J103,0)</f>
        <v>0</v>
      </c>
      <c r="BG103" s="227">
        <f>IF(N103="zákl. přenesená",J103,0)</f>
        <v>0</v>
      </c>
      <c r="BH103" s="227">
        <f>IF(N103="sníž. přenesená",J103,0)</f>
        <v>0</v>
      </c>
      <c r="BI103" s="227">
        <f>IF(N103="nulová",J103,0)</f>
        <v>0</v>
      </c>
      <c r="BJ103" s="18" t="s">
        <v>76</v>
      </c>
      <c r="BK103" s="227">
        <f>ROUND(I103*H103,2)</f>
        <v>0</v>
      </c>
      <c r="BL103" s="18" t="s">
        <v>213</v>
      </c>
      <c r="BM103" s="226" t="s">
        <v>623</v>
      </c>
    </row>
    <row r="104" s="2" customFormat="1" ht="44.25" customHeight="1">
      <c r="A104" s="39"/>
      <c r="B104" s="40"/>
      <c r="C104" s="214" t="s">
        <v>276</v>
      </c>
      <c r="D104" s="214" t="s">
        <v>209</v>
      </c>
      <c r="E104" s="215" t="s">
        <v>300</v>
      </c>
      <c r="F104" s="216" t="s">
        <v>301</v>
      </c>
      <c r="G104" s="217" t="s">
        <v>302</v>
      </c>
      <c r="H104" s="218">
        <v>16.292000000000002</v>
      </c>
      <c r="I104" s="219"/>
      <c r="J104" s="220">
        <f>ROUND(I104*H104,2)</f>
        <v>0</v>
      </c>
      <c r="K104" s="221"/>
      <c r="L104" s="45"/>
      <c r="M104" s="222" t="s">
        <v>19</v>
      </c>
      <c r="N104" s="223" t="s">
        <v>40</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213</v>
      </c>
      <c r="AT104" s="226" t="s">
        <v>209</v>
      </c>
      <c r="AU104" s="226" t="s">
        <v>69</v>
      </c>
      <c r="AY104" s="18" t="s">
        <v>206</v>
      </c>
      <c r="BE104" s="227">
        <f>IF(N104="základní",J104,0)</f>
        <v>0</v>
      </c>
      <c r="BF104" s="227">
        <f>IF(N104="snížená",J104,0)</f>
        <v>0</v>
      </c>
      <c r="BG104" s="227">
        <f>IF(N104="zákl. přenesená",J104,0)</f>
        <v>0</v>
      </c>
      <c r="BH104" s="227">
        <f>IF(N104="sníž. přenesená",J104,0)</f>
        <v>0</v>
      </c>
      <c r="BI104" s="227">
        <f>IF(N104="nulová",J104,0)</f>
        <v>0</v>
      </c>
      <c r="BJ104" s="18" t="s">
        <v>76</v>
      </c>
      <c r="BK104" s="227">
        <f>ROUND(I104*H104,2)</f>
        <v>0</v>
      </c>
      <c r="BL104" s="18" t="s">
        <v>213</v>
      </c>
      <c r="BM104" s="226" t="s">
        <v>624</v>
      </c>
    </row>
    <row r="105" s="14" customFormat="1">
      <c r="A105" s="14"/>
      <c r="B105" s="251"/>
      <c r="C105" s="252"/>
      <c r="D105" s="230" t="s">
        <v>219</v>
      </c>
      <c r="E105" s="253" t="s">
        <v>19</v>
      </c>
      <c r="F105" s="254" t="s">
        <v>304</v>
      </c>
      <c r="G105" s="252"/>
      <c r="H105" s="253" t="s">
        <v>19</v>
      </c>
      <c r="I105" s="255"/>
      <c r="J105" s="252"/>
      <c r="K105" s="252"/>
      <c r="L105" s="256"/>
      <c r="M105" s="257"/>
      <c r="N105" s="258"/>
      <c r="O105" s="258"/>
      <c r="P105" s="258"/>
      <c r="Q105" s="258"/>
      <c r="R105" s="258"/>
      <c r="S105" s="258"/>
      <c r="T105" s="259"/>
      <c r="U105" s="14"/>
      <c r="V105" s="14"/>
      <c r="W105" s="14"/>
      <c r="X105" s="14"/>
      <c r="Y105" s="14"/>
      <c r="Z105" s="14"/>
      <c r="AA105" s="14"/>
      <c r="AB105" s="14"/>
      <c r="AC105" s="14"/>
      <c r="AD105" s="14"/>
      <c r="AE105" s="14"/>
      <c r="AT105" s="260" t="s">
        <v>219</v>
      </c>
      <c r="AU105" s="260" t="s">
        <v>69</v>
      </c>
      <c r="AV105" s="14" t="s">
        <v>76</v>
      </c>
      <c r="AW105" s="14" t="s">
        <v>31</v>
      </c>
      <c r="AX105" s="14" t="s">
        <v>69</v>
      </c>
      <c r="AY105" s="260" t="s">
        <v>206</v>
      </c>
    </row>
    <row r="106" s="13" customFormat="1">
      <c r="A106" s="13"/>
      <c r="B106" s="228"/>
      <c r="C106" s="229"/>
      <c r="D106" s="230" t="s">
        <v>219</v>
      </c>
      <c r="E106" s="231" t="s">
        <v>19</v>
      </c>
      <c r="F106" s="232" t="s">
        <v>625</v>
      </c>
      <c r="G106" s="229"/>
      <c r="H106" s="233">
        <v>16.292000000000002</v>
      </c>
      <c r="I106" s="234"/>
      <c r="J106" s="229"/>
      <c r="K106" s="229"/>
      <c r="L106" s="235"/>
      <c r="M106" s="236"/>
      <c r="N106" s="237"/>
      <c r="O106" s="237"/>
      <c r="P106" s="237"/>
      <c r="Q106" s="237"/>
      <c r="R106" s="237"/>
      <c r="S106" s="237"/>
      <c r="T106" s="238"/>
      <c r="U106" s="13"/>
      <c r="V106" s="13"/>
      <c r="W106" s="13"/>
      <c r="X106" s="13"/>
      <c r="Y106" s="13"/>
      <c r="Z106" s="13"/>
      <c r="AA106" s="13"/>
      <c r="AB106" s="13"/>
      <c r="AC106" s="13"/>
      <c r="AD106" s="13"/>
      <c r="AE106" s="13"/>
      <c r="AT106" s="239" t="s">
        <v>219</v>
      </c>
      <c r="AU106" s="239" t="s">
        <v>69</v>
      </c>
      <c r="AV106" s="13" t="s">
        <v>78</v>
      </c>
      <c r="AW106" s="13" t="s">
        <v>31</v>
      </c>
      <c r="AX106" s="13" t="s">
        <v>76</v>
      </c>
      <c r="AY106" s="239" t="s">
        <v>206</v>
      </c>
    </row>
    <row r="107" s="2" customFormat="1" ht="90" customHeight="1">
      <c r="A107" s="39"/>
      <c r="B107" s="40"/>
      <c r="C107" s="214" t="s">
        <v>281</v>
      </c>
      <c r="D107" s="214" t="s">
        <v>209</v>
      </c>
      <c r="E107" s="215" t="s">
        <v>307</v>
      </c>
      <c r="F107" s="216" t="s">
        <v>308</v>
      </c>
      <c r="G107" s="217" t="s">
        <v>302</v>
      </c>
      <c r="H107" s="218">
        <v>31.236999999999998</v>
      </c>
      <c r="I107" s="219"/>
      <c r="J107" s="220">
        <f>ROUND(I107*H107,2)</f>
        <v>0</v>
      </c>
      <c r="K107" s="221"/>
      <c r="L107" s="45"/>
      <c r="M107" s="222" t="s">
        <v>19</v>
      </c>
      <c r="N107" s="223" t="s">
        <v>40</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213</v>
      </c>
      <c r="AT107" s="226" t="s">
        <v>209</v>
      </c>
      <c r="AU107" s="226" t="s">
        <v>69</v>
      </c>
      <c r="AY107" s="18" t="s">
        <v>206</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213</v>
      </c>
      <c r="BM107" s="226" t="s">
        <v>626</v>
      </c>
    </row>
    <row r="108" s="14" customFormat="1">
      <c r="A108" s="14"/>
      <c r="B108" s="251"/>
      <c r="C108" s="252"/>
      <c r="D108" s="230" t="s">
        <v>219</v>
      </c>
      <c r="E108" s="253" t="s">
        <v>19</v>
      </c>
      <c r="F108" s="254" t="s">
        <v>304</v>
      </c>
      <c r="G108" s="252"/>
      <c r="H108" s="253" t="s">
        <v>19</v>
      </c>
      <c r="I108" s="255"/>
      <c r="J108" s="252"/>
      <c r="K108" s="252"/>
      <c r="L108" s="256"/>
      <c r="M108" s="257"/>
      <c r="N108" s="258"/>
      <c r="O108" s="258"/>
      <c r="P108" s="258"/>
      <c r="Q108" s="258"/>
      <c r="R108" s="258"/>
      <c r="S108" s="258"/>
      <c r="T108" s="259"/>
      <c r="U108" s="14"/>
      <c r="V108" s="14"/>
      <c r="W108" s="14"/>
      <c r="X108" s="14"/>
      <c r="Y108" s="14"/>
      <c r="Z108" s="14"/>
      <c r="AA108" s="14"/>
      <c r="AB108" s="14"/>
      <c r="AC108" s="14"/>
      <c r="AD108" s="14"/>
      <c r="AE108" s="14"/>
      <c r="AT108" s="260" t="s">
        <v>219</v>
      </c>
      <c r="AU108" s="260" t="s">
        <v>69</v>
      </c>
      <c r="AV108" s="14" t="s">
        <v>76</v>
      </c>
      <c r="AW108" s="14" t="s">
        <v>31</v>
      </c>
      <c r="AX108" s="14" t="s">
        <v>69</v>
      </c>
      <c r="AY108" s="260" t="s">
        <v>206</v>
      </c>
    </row>
    <row r="109" s="13" customFormat="1">
      <c r="A109" s="13"/>
      <c r="B109" s="228"/>
      <c r="C109" s="229"/>
      <c r="D109" s="230" t="s">
        <v>219</v>
      </c>
      <c r="E109" s="231" t="s">
        <v>19</v>
      </c>
      <c r="F109" s="232" t="s">
        <v>625</v>
      </c>
      <c r="G109" s="229"/>
      <c r="H109" s="233">
        <v>16.292000000000002</v>
      </c>
      <c r="I109" s="234"/>
      <c r="J109" s="229"/>
      <c r="K109" s="229"/>
      <c r="L109" s="235"/>
      <c r="M109" s="236"/>
      <c r="N109" s="237"/>
      <c r="O109" s="237"/>
      <c r="P109" s="237"/>
      <c r="Q109" s="237"/>
      <c r="R109" s="237"/>
      <c r="S109" s="237"/>
      <c r="T109" s="238"/>
      <c r="U109" s="13"/>
      <c r="V109" s="13"/>
      <c r="W109" s="13"/>
      <c r="X109" s="13"/>
      <c r="Y109" s="13"/>
      <c r="Z109" s="13"/>
      <c r="AA109" s="13"/>
      <c r="AB109" s="13"/>
      <c r="AC109" s="13"/>
      <c r="AD109" s="13"/>
      <c r="AE109" s="13"/>
      <c r="AT109" s="239" t="s">
        <v>219</v>
      </c>
      <c r="AU109" s="239" t="s">
        <v>69</v>
      </c>
      <c r="AV109" s="13" t="s">
        <v>78</v>
      </c>
      <c r="AW109" s="13" t="s">
        <v>31</v>
      </c>
      <c r="AX109" s="13" t="s">
        <v>69</v>
      </c>
      <c r="AY109" s="239" t="s">
        <v>206</v>
      </c>
    </row>
    <row r="110" s="14" customFormat="1">
      <c r="A110" s="14"/>
      <c r="B110" s="251"/>
      <c r="C110" s="252"/>
      <c r="D110" s="230" t="s">
        <v>219</v>
      </c>
      <c r="E110" s="253" t="s">
        <v>19</v>
      </c>
      <c r="F110" s="254" t="s">
        <v>310</v>
      </c>
      <c r="G110" s="252"/>
      <c r="H110" s="253" t="s">
        <v>19</v>
      </c>
      <c r="I110" s="255"/>
      <c r="J110" s="252"/>
      <c r="K110" s="252"/>
      <c r="L110" s="256"/>
      <c r="M110" s="257"/>
      <c r="N110" s="258"/>
      <c r="O110" s="258"/>
      <c r="P110" s="258"/>
      <c r="Q110" s="258"/>
      <c r="R110" s="258"/>
      <c r="S110" s="258"/>
      <c r="T110" s="259"/>
      <c r="U110" s="14"/>
      <c r="V110" s="14"/>
      <c r="W110" s="14"/>
      <c r="X110" s="14"/>
      <c r="Y110" s="14"/>
      <c r="Z110" s="14"/>
      <c r="AA110" s="14"/>
      <c r="AB110" s="14"/>
      <c r="AC110" s="14"/>
      <c r="AD110" s="14"/>
      <c r="AE110" s="14"/>
      <c r="AT110" s="260" t="s">
        <v>219</v>
      </c>
      <c r="AU110" s="260" t="s">
        <v>69</v>
      </c>
      <c r="AV110" s="14" t="s">
        <v>76</v>
      </c>
      <c r="AW110" s="14" t="s">
        <v>31</v>
      </c>
      <c r="AX110" s="14" t="s">
        <v>69</v>
      </c>
      <c r="AY110" s="260" t="s">
        <v>206</v>
      </c>
    </row>
    <row r="111" s="13" customFormat="1">
      <c r="A111" s="13"/>
      <c r="B111" s="228"/>
      <c r="C111" s="229"/>
      <c r="D111" s="230" t="s">
        <v>219</v>
      </c>
      <c r="E111" s="231" t="s">
        <v>19</v>
      </c>
      <c r="F111" s="232" t="s">
        <v>627</v>
      </c>
      <c r="G111" s="229"/>
      <c r="H111" s="233">
        <v>14.945</v>
      </c>
      <c r="I111" s="234"/>
      <c r="J111" s="229"/>
      <c r="K111" s="229"/>
      <c r="L111" s="235"/>
      <c r="M111" s="236"/>
      <c r="N111" s="237"/>
      <c r="O111" s="237"/>
      <c r="P111" s="237"/>
      <c r="Q111" s="237"/>
      <c r="R111" s="237"/>
      <c r="S111" s="237"/>
      <c r="T111" s="238"/>
      <c r="U111" s="13"/>
      <c r="V111" s="13"/>
      <c r="W111" s="13"/>
      <c r="X111" s="13"/>
      <c r="Y111" s="13"/>
      <c r="Z111" s="13"/>
      <c r="AA111" s="13"/>
      <c r="AB111" s="13"/>
      <c r="AC111" s="13"/>
      <c r="AD111" s="13"/>
      <c r="AE111" s="13"/>
      <c r="AT111" s="239" t="s">
        <v>219</v>
      </c>
      <c r="AU111" s="239" t="s">
        <v>69</v>
      </c>
      <c r="AV111" s="13" t="s">
        <v>78</v>
      </c>
      <c r="AW111" s="13" t="s">
        <v>31</v>
      </c>
      <c r="AX111" s="13" t="s">
        <v>69</v>
      </c>
      <c r="AY111" s="239" t="s">
        <v>206</v>
      </c>
    </row>
    <row r="112" s="15" customFormat="1">
      <c r="A112" s="15"/>
      <c r="B112" s="261"/>
      <c r="C112" s="262"/>
      <c r="D112" s="230" t="s">
        <v>219</v>
      </c>
      <c r="E112" s="263" t="s">
        <v>19</v>
      </c>
      <c r="F112" s="264" t="s">
        <v>312</v>
      </c>
      <c r="G112" s="262"/>
      <c r="H112" s="265">
        <v>31.236999999999998</v>
      </c>
      <c r="I112" s="266"/>
      <c r="J112" s="262"/>
      <c r="K112" s="262"/>
      <c r="L112" s="267"/>
      <c r="M112" s="268"/>
      <c r="N112" s="269"/>
      <c r="O112" s="269"/>
      <c r="P112" s="269"/>
      <c r="Q112" s="269"/>
      <c r="R112" s="269"/>
      <c r="S112" s="269"/>
      <c r="T112" s="270"/>
      <c r="U112" s="15"/>
      <c r="V112" s="15"/>
      <c r="W112" s="15"/>
      <c r="X112" s="15"/>
      <c r="Y112" s="15"/>
      <c r="Z112" s="15"/>
      <c r="AA112" s="15"/>
      <c r="AB112" s="15"/>
      <c r="AC112" s="15"/>
      <c r="AD112" s="15"/>
      <c r="AE112" s="15"/>
      <c r="AT112" s="271" t="s">
        <v>219</v>
      </c>
      <c r="AU112" s="271" t="s">
        <v>69</v>
      </c>
      <c r="AV112" s="15" t="s">
        <v>213</v>
      </c>
      <c r="AW112" s="15" t="s">
        <v>31</v>
      </c>
      <c r="AX112" s="15" t="s">
        <v>76</v>
      </c>
      <c r="AY112" s="271" t="s">
        <v>206</v>
      </c>
    </row>
    <row r="113" s="2" customFormat="1" ht="142.2" customHeight="1">
      <c r="A113" s="39"/>
      <c r="B113" s="40"/>
      <c r="C113" s="214" t="s">
        <v>285</v>
      </c>
      <c r="D113" s="214" t="s">
        <v>209</v>
      </c>
      <c r="E113" s="215" t="s">
        <v>314</v>
      </c>
      <c r="F113" s="216" t="s">
        <v>315</v>
      </c>
      <c r="G113" s="217" t="s">
        <v>302</v>
      </c>
      <c r="H113" s="218">
        <v>16.292000000000002</v>
      </c>
      <c r="I113" s="219"/>
      <c r="J113" s="220">
        <f>ROUND(I113*H113,2)</f>
        <v>0</v>
      </c>
      <c r="K113" s="221"/>
      <c r="L113" s="45"/>
      <c r="M113" s="222" t="s">
        <v>19</v>
      </c>
      <c r="N113" s="223" t="s">
        <v>40</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213</v>
      </c>
      <c r="AT113" s="226" t="s">
        <v>209</v>
      </c>
      <c r="AU113" s="226" t="s">
        <v>69</v>
      </c>
      <c r="AY113" s="18" t="s">
        <v>206</v>
      </c>
      <c r="BE113" s="227">
        <f>IF(N113="základní",J113,0)</f>
        <v>0</v>
      </c>
      <c r="BF113" s="227">
        <f>IF(N113="snížená",J113,0)</f>
        <v>0</v>
      </c>
      <c r="BG113" s="227">
        <f>IF(N113="zákl. přenesená",J113,0)</f>
        <v>0</v>
      </c>
      <c r="BH113" s="227">
        <f>IF(N113="sníž. přenesená",J113,0)</f>
        <v>0</v>
      </c>
      <c r="BI113" s="227">
        <f>IF(N113="nulová",J113,0)</f>
        <v>0</v>
      </c>
      <c r="BJ113" s="18" t="s">
        <v>76</v>
      </c>
      <c r="BK113" s="227">
        <f>ROUND(I113*H113,2)</f>
        <v>0</v>
      </c>
      <c r="BL113" s="18" t="s">
        <v>213</v>
      </c>
      <c r="BM113" s="226" t="s">
        <v>628</v>
      </c>
    </row>
    <row r="114" s="14" customFormat="1">
      <c r="A114" s="14"/>
      <c r="B114" s="251"/>
      <c r="C114" s="252"/>
      <c r="D114" s="230" t="s">
        <v>219</v>
      </c>
      <c r="E114" s="253" t="s">
        <v>19</v>
      </c>
      <c r="F114" s="254" t="s">
        <v>465</v>
      </c>
      <c r="G114" s="252"/>
      <c r="H114" s="253" t="s">
        <v>19</v>
      </c>
      <c r="I114" s="255"/>
      <c r="J114" s="252"/>
      <c r="K114" s="252"/>
      <c r="L114" s="256"/>
      <c r="M114" s="257"/>
      <c r="N114" s="258"/>
      <c r="O114" s="258"/>
      <c r="P114" s="258"/>
      <c r="Q114" s="258"/>
      <c r="R114" s="258"/>
      <c r="S114" s="258"/>
      <c r="T114" s="259"/>
      <c r="U114" s="14"/>
      <c r="V114" s="14"/>
      <c r="W114" s="14"/>
      <c r="X114" s="14"/>
      <c r="Y114" s="14"/>
      <c r="Z114" s="14"/>
      <c r="AA114" s="14"/>
      <c r="AB114" s="14"/>
      <c r="AC114" s="14"/>
      <c r="AD114" s="14"/>
      <c r="AE114" s="14"/>
      <c r="AT114" s="260" t="s">
        <v>219</v>
      </c>
      <c r="AU114" s="260" t="s">
        <v>69</v>
      </c>
      <c r="AV114" s="14" t="s">
        <v>76</v>
      </c>
      <c r="AW114" s="14" t="s">
        <v>31</v>
      </c>
      <c r="AX114" s="14" t="s">
        <v>69</v>
      </c>
      <c r="AY114" s="260" t="s">
        <v>206</v>
      </c>
    </row>
    <row r="115" s="13" customFormat="1">
      <c r="A115" s="13"/>
      <c r="B115" s="228"/>
      <c r="C115" s="229"/>
      <c r="D115" s="230" t="s">
        <v>219</v>
      </c>
      <c r="E115" s="231" t="s">
        <v>19</v>
      </c>
      <c r="F115" s="232" t="s">
        <v>625</v>
      </c>
      <c r="G115" s="229"/>
      <c r="H115" s="233">
        <v>16.292000000000002</v>
      </c>
      <c r="I115" s="234"/>
      <c r="J115" s="229"/>
      <c r="K115" s="229"/>
      <c r="L115" s="235"/>
      <c r="M115" s="236"/>
      <c r="N115" s="237"/>
      <c r="O115" s="237"/>
      <c r="P115" s="237"/>
      <c r="Q115" s="237"/>
      <c r="R115" s="237"/>
      <c r="S115" s="237"/>
      <c r="T115" s="238"/>
      <c r="U115" s="13"/>
      <c r="V115" s="13"/>
      <c r="W115" s="13"/>
      <c r="X115" s="13"/>
      <c r="Y115" s="13"/>
      <c r="Z115" s="13"/>
      <c r="AA115" s="13"/>
      <c r="AB115" s="13"/>
      <c r="AC115" s="13"/>
      <c r="AD115" s="13"/>
      <c r="AE115" s="13"/>
      <c r="AT115" s="239" t="s">
        <v>219</v>
      </c>
      <c r="AU115" s="239" t="s">
        <v>69</v>
      </c>
      <c r="AV115" s="13" t="s">
        <v>78</v>
      </c>
      <c r="AW115" s="13" t="s">
        <v>31</v>
      </c>
      <c r="AX115" s="13" t="s">
        <v>76</v>
      </c>
      <c r="AY115" s="239" t="s">
        <v>206</v>
      </c>
    </row>
    <row r="116" s="2" customFormat="1" ht="142.2" customHeight="1">
      <c r="A116" s="39"/>
      <c r="B116" s="40"/>
      <c r="C116" s="214" t="s">
        <v>290</v>
      </c>
      <c r="D116" s="214" t="s">
        <v>209</v>
      </c>
      <c r="E116" s="215" t="s">
        <v>319</v>
      </c>
      <c r="F116" s="216" t="s">
        <v>320</v>
      </c>
      <c r="G116" s="217" t="s">
        <v>302</v>
      </c>
      <c r="H116" s="218">
        <v>14.945</v>
      </c>
      <c r="I116" s="219"/>
      <c r="J116" s="220">
        <f>ROUND(I116*H116,2)</f>
        <v>0</v>
      </c>
      <c r="K116" s="221"/>
      <c r="L116" s="45"/>
      <c r="M116" s="222" t="s">
        <v>19</v>
      </c>
      <c r="N116" s="223" t="s">
        <v>40</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213</v>
      </c>
      <c r="AT116" s="226" t="s">
        <v>209</v>
      </c>
      <c r="AU116" s="226" t="s">
        <v>69</v>
      </c>
      <c r="AY116" s="18" t="s">
        <v>206</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213</v>
      </c>
      <c r="BM116" s="226" t="s">
        <v>629</v>
      </c>
    </row>
    <row r="117" s="14" customFormat="1">
      <c r="A117" s="14"/>
      <c r="B117" s="251"/>
      <c r="C117" s="252"/>
      <c r="D117" s="230" t="s">
        <v>219</v>
      </c>
      <c r="E117" s="253" t="s">
        <v>19</v>
      </c>
      <c r="F117" s="254" t="s">
        <v>600</v>
      </c>
      <c r="G117" s="252"/>
      <c r="H117" s="253" t="s">
        <v>19</v>
      </c>
      <c r="I117" s="255"/>
      <c r="J117" s="252"/>
      <c r="K117" s="252"/>
      <c r="L117" s="256"/>
      <c r="M117" s="257"/>
      <c r="N117" s="258"/>
      <c r="O117" s="258"/>
      <c r="P117" s="258"/>
      <c r="Q117" s="258"/>
      <c r="R117" s="258"/>
      <c r="S117" s="258"/>
      <c r="T117" s="259"/>
      <c r="U117" s="14"/>
      <c r="V117" s="14"/>
      <c r="W117" s="14"/>
      <c r="X117" s="14"/>
      <c r="Y117" s="14"/>
      <c r="Z117" s="14"/>
      <c r="AA117" s="14"/>
      <c r="AB117" s="14"/>
      <c r="AC117" s="14"/>
      <c r="AD117" s="14"/>
      <c r="AE117" s="14"/>
      <c r="AT117" s="260" t="s">
        <v>219</v>
      </c>
      <c r="AU117" s="260" t="s">
        <v>69</v>
      </c>
      <c r="AV117" s="14" t="s">
        <v>76</v>
      </c>
      <c r="AW117" s="14" t="s">
        <v>31</v>
      </c>
      <c r="AX117" s="14" t="s">
        <v>69</v>
      </c>
      <c r="AY117" s="260" t="s">
        <v>206</v>
      </c>
    </row>
    <row r="118" s="13" customFormat="1">
      <c r="A118" s="13"/>
      <c r="B118" s="228"/>
      <c r="C118" s="229"/>
      <c r="D118" s="230" t="s">
        <v>219</v>
      </c>
      <c r="E118" s="231" t="s">
        <v>19</v>
      </c>
      <c r="F118" s="232" t="s">
        <v>627</v>
      </c>
      <c r="G118" s="229"/>
      <c r="H118" s="233">
        <v>14.945</v>
      </c>
      <c r="I118" s="234"/>
      <c r="J118" s="229"/>
      <c r="K118" s="229"/>
      <c r="L118" s="235"/>
      <c r="M118" s="236"/>
      <c r="N118" s="237"/>
      <c r="O118" s="237"/>
      <c r="P118" s="237"/>
      <c r="Q118" s="237"/>
      <c r="R118" s="237"/>
      <c r="S118" s="237"/>
      <c r="T118" s="238"/>
      <c r="U118" s="13"/>
      <c r="V118" s="13"/>
      <c r="W118" s="13"/>
      <c r="X118" s="13"/>
      <c r="Y118" s="13"/>
      <c r="Z118" s="13"/>
      <c r="AA118" s="13"/>
      <c r="AB118" s="13"/>
      <c r="AC118" s="13"/>
      <c r="AD118" s="13"/>
      <c r="AE118" s="13"/>
      <c r="AT118" s="239" t="s">
        <v>219</v>
      </c>
      <c r="AU118" s="239" t="s">
        <v>69</v>
      </c>
      <c r="AV118" s="13" t="s">
        <v>78</v>
      </c>
      <c r="AW118" s="13" t="s">
        <v>31</v>
      </c>
      <c r="AX118" s="13" t="s">
        <v>76</v>
      </c>
      <c r="AY118" s="239" t="s">
        <v>206</v>
      </c>
    </row>
    <row r="119" s="2" customFormat="1" ht="128.55" customHeight="1">
      <c r="A119" s="39"/>
      <c r="B119" s="40"/>
      <c r="C119" s="214" t="s">
        <v>294</v>
      </c>
      <c r="D119" s="214" t="s">
        <v>209</v>
      </c>
      <c r="E119" s="215" t="s">
        <v>323</v>
      </c>
      <c r="F119" s="216" t="s">
        <v>324</v>
      </c>
      <c r="G119" s="217" t="s">
        <v>302</v>
      </c>
      <c r="H119" s="218">
        <v>0.123</v>
      </c>
      <c r="I119" s="219"/>
      <c r="J119" s="220">
        <f>ROUND(I119*H119,2)</f>
        <v>0</v>
      </c>
      <c r="K119" s="221"/>
      <c r="L119" s="45"/>
      <c r="M119" s="222" t="s">
        <v>19</v>
      </c>
      <c r="N119" s="223" t="s">
        <v>40</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213</v>
      </c>
      <c r="AT119" s="226" t="s">
        <v>209</v>
      </c>
      <c r="AU119" s="226" t="s">
        <v>69</v>
      </c>
      <c r="AY119" s="18" t="s">
        <v>206</v>
      </c>
      <c r="BE119" s="227">
        <f>IF(N119="základní",J119,0)</f>
        <v>0</v>
      </c>
      <c r="BF119" s="227">
        <f>IF(N119="snížená",J119,0)</f>
        <v>0</v>
      </c>
      <c r="BG119" s="227">
        <f>IF(N119="zákl. přenesená",J119,0)</f>
        <v>0</v>
      </c>
      <c r="BH119" s="227">
        <f>IF(N119="sníž. přenesená",J119,0)</f>
        <v>0</v>
      </c>
      <c r="BI119" s="227">
        <f>IF(N119="nulová",J119,0)</f>
        <v>0</v>
      </c>
      <c r="BJ119" s="18" t="s">
        <v>76</v>
      </c>
      <c r="BK119" s="227">
        <f>ROUND(I119*H119,2)</f>
        <v>0</v>
      </c>
      <c r="BL119" s="18" t="s">
        <v>213</v>
      </c>
      <c r="BM119" s="226" t="s">
        <v>630</v>
      </c>
    </row>
    <row r="120" s="14" customFormat="1">
      <c r="A120" s="14"/>
      <c r="B120" s="251"/>
      <c r="C120" s="252"/>
      <c r="D120" s="230" t="s">
        <v>219</v>
      </c>
      <c r="E120" s="253" t="s">
        <v>19</v>
      </c>
      <c r="F120" s="254" t="s">
        <v>326</v>
      </c>
      <c r="G120" s="252"/>
      <c r="H120" s="253" t="s">
        <v>19</v>
      </c>
      <c r="I120" s="255"/>
      <c r="J120" s="252"/>
      <c r="K120" s="252"/>
      <c r="L120" s="256"/>
      <c r="M120" s="257"/>
      <c r="N120" s="258"/>
      <c r="O120" s="258"/>
      <c r="P120" s="258"/>
      <c r="Q120" s="258"/>
      <c r="R120" s="258"/>
      <c r="S120" s="258"/>
      <c r="T120" s="259"/>
      <c r="U120" s="14"/>
      <c r="V120" s="14"/>
      <c r="W120" s="14"/>
      <c r="X120" s="14"/>
      <c r="Y120" s="14"/>
      <c r="Z120" s="14"/>
      <c r="AA120" s="14"/>
      <c r="AB120" s="14"/>
      <c r="AC120" s="14"/>
      <c r="AD120" s="14"/>
      <c r="AE120" s="14"/>
      <c r="AT120" s="260" t="s">
        <v>219</v>
      </c>
      <c r="AU120" s="260" t="s">
        <v>69</v>
      </c>
      <c r="AV120" s="14" t="s">
        <v>76</v>
      </c>
      <c r="AW120" s="14" t="s">
        <v>31</v>
      </c>
      <c r="AX120" s="14" t="s">
        <v>69</v>
      </c>
      <c r="AY120" s="260" t="s">
        <v>206</v>
      </c>
    </row>
    <row r="121" s="13" customFormat="1">
      <c r="A121" s="13"/>
      <c r="B121" s="228"/>
      <c r="C121" s="229"/>
      <c r="D121" s="230" t="s">
        <v>219</v>
      </c>
      <c r="E121" s="231" t="s">
        <v>19</v>
      </c>
      <c r="F121" s="232" t="s">
        <v>631</v>
      </c>
      <c r="G121" s="229"/>
      <c r="H121" s="233">
        <v>0.123</v>
      </c>
      <c r="I121" s="234"/>
      <c r="J121" s="229"/>
      <c r="K121" s="229"/>
      <c r="L121" s="235"/>
      <c r="M121" s="236"/>
      <c r="N121" s="237"/>
      <c r="O121" s="237"/>
      <c r="P121" s="237"/>
      <c r="Q121" s="237"/>
      <c r="R121" s="237"/>
      <c r="S121" s="237"/>
      <c r="T121" s="238"/>
      <c r="U121" s="13"/>
      <c r="V121" s="13"/>
      <c r="W121" s="13"/>
      <c r="X121" s="13"/>
      <c r="Y121" s="13"/>
      <c r="Z121" s="13"/>
      <c r="AA121" s="13"/>
      <c r="AB121" s="13"/>
      <c r="AC121" s="13"/>
      <c r="AD121" s="13"/>
      <c r="AE121" s="13"/>
      <c r="AT121" s="239" t="s">
        <v>219</v>
      </c>
      <c r="AU121" s="239" t="s">
        <v>69</v>
      </c>
      <c r="AV121" s="13" t="s">
        <v>78</v>
      </c>
      <c r="AW121" s="13" t="s">
        <v>31</v>
      </c>
      <c r="AX121" s="13" t="s">
        <v>76</v>
      </c>
      <c r="AY121" s="239" t="s">
        <v>206</v>
      </c>
    </row>
    <row r="122" s="2" customFormat="1" ht="128.55" customHeight="1">
      <c r="A122" s="39"/>
      <c r="B122" s="40"/>
      <c r="C122" s="214" t="s">
        <v>7</v>
      </c>
      <c r="D122" s="214" t="s">
        <v>209</v>
      </c>
      <c r="E122" s="215" t="s">
        <v>329</v>
      </c>
      <c r="F122" s="216" t="s">
        <v>330</v>
      </c>
      <c r="G122" s="217" t="s">
        <v>302</v>
      </c>
      <c r="H122" s="218">
        <v>0.20999999999999999</v>
      </c>
      <c r="I122" s="219"/>
      <c r="J122" s="220">
        <f>ROUND(I122*H122,2)</f>
        <v>0</v>
      </c>
      <c r="K122" s="221"/>
      <c r="L122" s="45"/>
      <c r="M122" s="222" t="s">
        <v>19</v>
      </c>
      <c r="N122" s="223" t="s">
        <v>40</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213</v>
      </c>
      <c r="AT122" s="226" t="s">
        <v>209</v>
      </c>
      <c r="AU122" s="226" t="s">
        <v>69</v>
      </c>
      <c r="AY122" s="18" t="s">
        <v>206</v>
      </c>
      <c r="BE122" s="227">
        <f>IF(N122="základní",J122,0)</f>
        <v>0</v>
      </c>
      <c r="BF122" s="227">
        <f>IF(N122="snížená",J122,0)</f>
        <v>0</v>
      </c>
      <c r="BG122" s="227">
        <f>IF(N122="zákl. přenesená",J122,0)</f>
        <v>0</v>
      </c>
      <c r="BH122" s="227">
        <f>IF(N122="sníž. přenesená",J122,0)</f>
        <v>0</v>
      </c>
      <c r="BI122" s="227">
        <f>IF(N122="nulová",J122,0)</f>
        <v>0</v>
      </c>
      <c r="BJ122" s="18" t="s">
        <v>76</v>
      </c>
      <c r="BK122" s="227">
        <f>ROUND(I122*H122,2)</f>
        <v>0</v>
      </c>
      <c r="BL122" s="18" t="s">
        <v>213</v>
      </c>
      <c r="BM122" s="226" t="s">
        <v>632</v>
      </c>
    </row>
    <row r="123" s="14" customFormat="1">
      <c r="A123" s="14"/>
      <c r="B123" s="251"/>
      <c r="C123" s="252"/>
      <c r="D123" s="230" t="s">
        <v>219</v>
      </c>
      <c r="E123" s="253" t="s">
        <v>19</v>
      </c>
      <c r="F123" s="254" t="s">
        <v>332</v>
      </c>
      <c r="G123" s="252"/>
      <c r="H123" s="253" t="s">
        <v>19</v>
      </c>
      <c r="I123" s="255"/>
      <c r="J123" s="252"/>
      <c r="K123" s="252"/>
      <c r="L123" s="256"/>
      <c r="M123" s="257"/>
      <c r="N123" s="258"/>
      <c r="O123" s="258"/>
      <c r="P123" s="258"/>
      <c r="Q123" s="258"/>
      <c r="R123" s="258"/>
      <c r="S123" s="258"/>
      <c r="T123" s="259"/>
      <c r="U123" s="14"/>
      <c r="V123" s="14"/>
      <c r="W123" s="14"/>
      <c r="X123" s="14"/>
      <c r="Y123" s="14"/>
      <c r="Z123" s="14"/>
      <c r="AA123" s="14"/>
      <c r="AB123" s="14"/>
      <c r="AC123" s="14"/>
      <c r="AD123" s="14"/>
      <c r="AE123" s="14"/>
      <c r="AT123" s="260" t="s">
        <v>219</v>
      </c>
      <c r="AU123" s="260" t="s">
        <v>69</v>
      </c>
      <c r="AV123" s="14" t="s">
        <v>76</v>
      </c>
      <c r="AW123" s="14" t="s">
        <v>31</v>
      </c>
      <c r="AX123" s="14" t="s">
        <v>69</v>
      </c>
      <c r="AY123" s="260" t="s">
        <v>206</v>
      </c>
    </row>
    <row r="124" s="13" customFormat="1">
      <c r="A124" s="13"/>
      <c r="B124" s="228"/>
      <c r="C124" s="229"/>
      <c r="D124" s="230" t="s">
        <v>219</v>
      </c>
      <c r="E124" s="231" t="s">
        <v>19</v>
      </c>
      <c r="F124" s="232" t="s">
        <v>633</v>
      </c>
      <c r="G124" s="229"/>
      <c r="H124" s="233">
        <v>0.20999999999999999</v>
      </c>
      <c r="I124" s="234"/>
      <c r="J124" s="229"/>
      <c r="K124" s="229"/>
      <c r="L124" s="235"/>
      <c r="M124" s="236"/>
      <c r="N124" s="237"/>
      <c r="O124" s="237"/>
      <c r="P124" s="237"/>
      <c r="Q124" s="237"/>
      <c r="R124" s="237"/>
      <c r="S124" s="237"/>
      <c r="T124" s="238"/>
      <c r="U124" s="13"/>
      <c r="V124" s="13"/>
      <c r="W124" s="13"/>
      <c r="X124" s="13"/>
      <c r="Y124" s="13"/>
      <c r="Z124" s="13"/>
      <c r="AA124" s="13"/>
      <c r="AB124" s="13"/>
      <c r="AC124" s="13"/>
      <c r="AD124" s="13"/>
      <c r="AE124" s="13"/>
      <c r="AT124" s="239" t="s">
        <v>219</v>
      </c>
      <c r="AU124" s="239" t="s">
        <v>69</v>
      </c>
      <c r="AV124" s="13" t="s">
        <v>78</v>
      </c>
      <c r="AW124" s="13" t="s">
        <v>31</v>
      </c>
      <c r="AX124" s="13" t="s">
        <v>76</v>
      </c>
      <c r="AY124" s="239" t="s">
        <v>206</v>
      </c>
    </row>
    <row r="125" s="2" customFormat="1" ht="90" customHeight="1">
      <c r="A125" s="39"/>
      <c r="B125" s="40"/>
      <c r="C125" s="214" t="s">
        <v>306</v>
      </c>
      <c r="D125" s="214" t="s">
        <v>209</v>
      </c>
      <c r="E125" s="215" t="s">
        <v>335</v>
      </c>
      <c r="F125" s="216" t="s">
        <v>336</v>
      </c>
      <c r="G125" s="217" t="s">
        <v>302</v>
      </c>
      <c r="H125" s="218">
        <v>0.20999999999999999</v>
      </c>
      <c r="I125" s="219"/>
      <c r="J125" s="220">
        <f>ROUND(I125*H125,2)</f>
        <v>0</v>
      </c>
      <c r="K125" s="221"/>
      <c r="L125" s="45"/>
      <c r="M125" s="222" t="s">
        <v>19</v>
      </c>
      <c r="N125" s="223" t="s">
        <v>40</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213</v>
      </c>
      <c r="AT125" s="226" t="s">
        <v>209</v>
      </c>
      <c r="AU125" s="226" t="s">
        <v>69</v>
      </c>
      <c r="AY125" s="18" t="s">
        <v>206</v>
      </c>
      <c r="BE125" s="227">
        <f>IF(N125="základní",J125,0)</f>
        <v>0</v>
      </c>
      <c r="BF125" s="227">
        <f>IF(N125="snížená",J125,0)</f>
        <v>0</v>
      </c>
      <c r="BG125" s="227">
        <f>IF(N125="zákl. přenesená",J125,0)</f>
        <v>0</v>
      </c>
      <c r="BH125" s="227">
        <f>IF(N125="sníž. přenesená",J125,0)</f>
        <v>0</v>
      </c>
      <c r="BI125" s="227">
        <f>IF(N125="nulová",J125,0)</f>
        <v>0</v>
      </c>
      <c r="BJ125" s="18" t="s">
        <v>76</v>
      </c>
      <c r="BK125" s="227">
        <f>ROUND(I125*H125,2)</f>
        <v>0</v>
      </c>
      <c r="BL125" s="18" t="s">
        <v>213</v>
      </c>
      <c r="BM125" s="226" t="s">
        <v>634</v>
      </c>
    </row>
    <row r="126" s="2" customFormat="1" ht="156.75" customHeight="1">
      <c r="A126" s="39"/>
      <c r="B126" s="40"/>
      <c r="C126" s="214" t="s">
        <v>313</v>
      </c>
      <c r="D126" s="214" t="s">
        <v>209</v>
      </c>
      <c r="E126" s="215" t="s">
        <v>339</v>
      </c>
      <c r="F126" s="216" t="s">
        <v>340</v>
      </c>
      <c r="G126" s="217" t="s">
        <v>302</v>
      </c>
      <c r="H126" s="218">
        <v>0.33300000000000002</v>
      </c>
      <c r="I126" s="219"/>
      <c r="J126" s="220">
        <f>ROUND(I126*H126,2)</f>
        <v>0</v>
      </c>
      <c r="K126" s="221"/>
      <c r="L126" s="45"/>
      <c r="M126" s="222" t="s">
        <v>19</v>
      </c>
      <c r="N126" s="223" t="s">
        <v>40</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213</v>
      </c>
      <c r="AT126" s="226" t="s">
        <v>209</v>
      </c>
      <c r="AU126" s="226" t="s">
        <v>69</v>
      </c>
      <c r="AY126" s="18" t="s">
        <v>206</v>
      </c>
      <c r="BE126" s="227">
        <f>IF(N126="základní",J126,0)</f>
        <v>0</v>
      </c>
      <c r="BF126" s="227">
        <f>IF(N126="snížená",J126,0)</f>
        <v>0</v>
      </c>
      <c r="BG126" s="227">
        <f>IF(N126="zákl. přenesená",J126,0)</f>
        <v>0</v>
      </c>
      <c r="BH126" s="227">
        <f>IF(N126="sníž. přenesená",J126,0)</f>
        <v>0</v>
      </c>
      <c r="BI126" s="227">
        <f>IF(N126="nulová",J126,0)</f>
        <v>0</v>
      </c>
      <c r="BJ126" s="18" t="s">
        <v>76</v>
      </c>
      <c r="BK126" s="227">
        <f>ROUND(I126*H126,2)</f>
        <v>0</v>
      </c>
      <c r="BL126" s="18" t="s">
        <v>213</v>
      </c>
      <c r="BM126" s="226" t="s">
        <v>635</v>
      </c>
    </row>
    <row r="127" s="14" customFormat="1">
      <c r="A127" s="14"/>
      <c r="B127" s="251"/>
      <c r="C127" s="252"/>
      <c r="D127" s="230" t="s">
        <v>219</v>
      </c>
      <c r="E127" s="253" t="s">
        <v>19</v>
      </c>
      <c r="F127" s="254" t="s">
        <v>342</v>
      </c>
      <c r="G127" s="252"/>
      <c r="H127" s="253" t="s">
        <v>19</v>
      </c>
      <c r="I127" s="255"/>
      <c r="J127" s="252"/>
      <c r="K127" s="252"/>
      <c r="L127" s="256"/>
      <c r="M127" s="257"/>
      <c r="N127" s="258"/>
      <c r="O127" s="258"/>
      <c r="P127" s="258"/>
      <c r="Q127" s="258"/>
      <c r="R127" s="258"/>
      <c r="S127" s="258"/>
      <c r="T127" s="259"/>
      <c r="U127" s="14"/>
      <c r="V127" s="14"/>
      <c r="W127" s="14"/>
      <c r="X127" s="14"/>
      <c r="Y127" s="14"/>
      <c r="Z127" s="14"/>
      <c r="AA127" s="14"/>
      <c r="AB127" s="14"/>
      <c r="AC127" s="14"/>
      <c r="AD127" s="14"/>
      <c r="AE127" s="14"/>
      <c r="AT127" s="260" t="s">
        <v>219</v>
      </c>
      <c r="AU127" s="260" t="s">
        <v>69</v>
      </c>
      <c r="AV127" s="14" t="s">
        <v>76</v>
      </c>
      <c r="AW127" s="14" t="s">
        <v>31</v>
      </c>
      <c r="AX127" s="14" t="s">
        <v>69</v>
      </c>
      <c r="AY127" s="260" t="s">
        <v>206</v>
      </c>
    </row>
    <row r="128" s="13" customFormat="1">
      <c r="A128" s="13"/>
      <c r="B128" s="228"/>
      <c r="C128" s="229"/>
      <c r="D128" s="230" t="s">
        <v>219</v>
      </c>
      <c r="E128" s="231" t="s">
        <v>19</v>
      </c>
      <c r="F128" s="232" t="s">
        <v>636</v>
      </c>
      <c r="G128" s="229"/>
      <c r="H128" s="233">
        <v>0.33300000000000002</v>
      </c>
      <c r="I128" s="234"/>
      <c r="J128" s="229"/>
      <c r="K128" s="229"/>
      <c r="L128" s="235"/>
      <c r="M128" s="272"/>
      <c r="N128" s="273"/>
      <c r="O128" s="273"/>
      <c r="P128" s="273"/>
      <c r="Q128" s="273"/>
      <c r="R128" s="273"/>
      <c r="S128" s="273"/>
      <c r="T128" s="274"/>
      <c r="U128" s="13"/>
      <c r="V128" s="13"/>
      <c r="W128" s="13"/>
      <c r="X128" s="13"/>
      <c r="Y128" s="13"/>
      <c r="Z128" s="13"/>
      <c r="AA128" s="13"/>
      <c r="AB128" s="13"/>
      <c r="AC128" s="13"/>
      <c r="AD128" s="13"/>
      <c r="AE128" s="13"/>
      <c r="AT128" s="239" t="s">
        <v>219</v>
      </c>
      <c r="AU128" s="239" t="s">
        <v>69</v>
      </c>
      <c r="AV128" s="13" t="s">
        <v>78</v>
      </c>
      <c r="AW128" s="13" t="s">
        <v>31</v>
      </c>
      <c r="AX128" s="13" t="s">
        <v>76</v>
      </c>
      <c r="AY128" s="239" t="s">
        <v>206</v>
      </c>
    </row>
    <row r="129" s="2" customFormat="1" ht="6.96" customHeight="1">
      <c r="A129" s="39"/>
      <c r="B129" s="60"/>
      <c r="C129" s="61"/>
      <c r="D129" s="61"/>
      <c r="E129" s="61"/>
      <c r="F129" s="61"/>
      <c r="G129" s="61"/>
      <c r="H129" s="61"/>
      <c r="I129" s="61"/>
      <c r="J129" s="61"/>
      <c r="K129" s="61"/>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7ljVSyO/uZ7laDQim8CNV/q9LVRrZDbXxh7MPIE1znTTGn7VZ9SEb/Q0FxCaafQ1Jxg0YnTS245uPxv4UTfjew==" hashValue="DoG+N+lxIkpycCv3fBcD6tYOAnZLYVWaJ4EWuIAITStokOv56ww2Xi5KbD/2G/c/QMrvubxHUUMIxwmIS9qSIQ==" algorithmName="SHA-512" password="CC35"/>
  <autoFilter ref="C84:K12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2021-12-20T10:04:09Z</dcterms:created>
  <dcterms:modified xsi:type="dcterms:W3CDTF">2021-12-20T10:04:40Z</dcterms:modified>
</cp:coreProperties>
</file>